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T10_226\"/>
    </mc:Choice>
  </mc:AlternateContent>
  <xr:revisionPtr revIDLastSave="0" documentId="13_ncr:1_{3B0BFE6F-D63C-43EB-A38C-213BA776C912}" xr6:coauthVersionLast="47" xr6:coauthVersionMax="47" xr10:uidLastSave="{00000000-0000-0000-0000-000000000000}"/>
  <bookViews>
    <workbookView xWindow="-108" yWindow="-108" windowWidth="23256" windowHeight="12456" activeTab="1" xr2:uid="{1CE33185-9DC2-46A9-92EA-0E693160F9A1}"/>
  </bookViews>
  <sheets>
    <sheet name="Lėšų analizė rezervo skirst." sheetId="7" r:id="rId1"/>
    <sheet name=" ML rezervo paskirstymas " sheetId="6" r:id="rId2"/>
    <sheet name=" ML rezervas (tarybai)" sheetId="8" r:id="rId3"/>
  </sheets>
  <definedNames>
    <definedName name="_xlnm._FilterDatabase" localSheetId="2" hidden="1">' ML rezervas (tarybai)'!#REF!</definedName>
    <definedName name="_xlnm._FilterDatabase" localSheetId="1" hidden="1">' ML rezervo paskirstymas '!#REF!</definedName>
    <definedName name="_xlnm._FilterDatabase" localSheetId="0" hidden="1">'Lėšų analizė rezervo skirst.'!#REF!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6" l="1"/>
  <c r="J10" i="6"/>
  <c r="J12" i="6"/>
  <c r="J14" i="6"/>
  <c r="J15" i="6"/>
  <c r="J16" i="6"/>
  <c r="J18" i="6"/>
  <c r="J19" i="6"/>
  <c r="J20" i="6"/>
  <c r="J21" i="6"/>
  <c r="J8" i="6"/>
  <c r="F20" i="8"/>
  <c r="F19" i="8"/>
  <c r="F15" i="8"/>
  <c r="F9" i="8"/>
  <c r="F22" i="6"/>
  <c r="J22" i="6" s="1"/>
  <c r="F11" i="6"/>
  <c r="J11" i="6" s="1"/>
  <c r="F17" i="6"/>
  <c r="J17" i="6" s="1"/>
  <c r="F13" i="6"/>
  <c r="H22" i="6"/>
  <c r="G22" i="6"/>
  <c r="H17" i="6"/>
  <c r="G17" i="6"/>
  <c r="G11" i="6"/>
  <c r="I8" i="6"/>
  <c r="N16" i="6"/>
  <c r="N8" i="6"/>
  <c r="N10" i="6"/>
  <c r="I21" i="6"/>
  <c r="N21" i="6" s="1"/>
  <c r="I16" i="6"/>
  <c r="H11" i="6"/>
  <c r="I10" i="6"/>
  <c r="F22" i="7"/>
  <c r="F23" i="7"/>
  <c r="F24" i="7"/>
  <c r="F21" i="7"/>
  <c r="I11" i="6" l="1"/>
  <c r="P33" i="7"/>
  <c r="P32" i="7"/>
  <c r="P31" i="7"/>
  <c r="P29" i="7"/>
  <c r="P28" i="7"/>
  <c r="P27" i="7"/>
  <c r="P26" i="7"/>
  <c r="P24" i="7"/>
  <c r="P23" i="7"/>
  <c r="P22" i="7"/>
  <c r="P21" i="7"/>
  <c r="P20" i="7"/>
  <c r="P18" i="7"/>
  <c r="P17" i="7"/>
  <c r="P16" i="7"/>
  <c r="P15" i="7"/>
  <c r="P14" i="7"/>
  <c r="P13" i="7"/>
  <c r="P10" i="7"/>
  <c r="P9" i="7"/>
  <c r="P8" i="7"/>
  <c r="O33" i="7"/>
  <c r="O32" i="7"/>
  <c r="O31" i="7"/>
  <c r="O29" i="7"/>
  <c r="O28" i="7"/>
  <c r="O27" i="7"/>
  <c r="O26" i="7"/>
  <c r="O24" i="7"/>
  <c r="O23" i="7"/>
  <c r="O22" i="7"/>
  <c r="O21" i="7"/>
  <c r="O20" i="7"/>
  <c r="O18" i="7"/>
  <c r="O17" i="7"/>
  <c r="O16" i="7"/>
  <c r="O15" i="7"/>
  <c r="O14" i="7"/>
  <c r="O13" i="7"/>
  <c r="O9" i="7"/>
  <c r="O10" i="7"/>
  <c r="O11" i="7"/>
  <c r="O8" i="7"/>
  <c r="H34" i="7" l="1"/>
  <c r="J34" i="7" s="1"/>
  <c r="H30" i="7"/>
  <c r="J30" i="7" s="1"/>
  <c r="H25" i="7"/>
  <c r="J27" i="7"/>
  <c r="J24" i="7"/>
  <c r="I19" i="7"/>
  <c r="H19" i="7"/>
  <c r="J14" i="7"/>
  <c r="J15" i="7"/>
  <c r="J16" i="7"/>
  <c r="J17" i="7"/>
  <c r="J33" i="7"/>
  <c r="J32" i="7"/>
  <c r="J31" i="7"/>
  <c r="J29" i="7"/>
  <c r="J28" i="7"/>
  <c r="J26" i="7"/>
  <c r="J23" i="7"/>
  <c r="J22" i="7"/>
  <c r="J21" i="7"/>
  <c r="J20" i="7"/>
  <c r="J18" i="7"/>
  <c r="J13" i="7"/>
  <c r="J19" i="7" s="1"/>
  <c r="J11" i="7"/>
  <c r="J10" i="7"/>
  <c r="J9" i="7"/>
  <c r="H12" i="7"/>
  <c r="I12" i="7"/>
  <c r="J12" i="7" l="1"/>
  <c r="N17" i="7" l="1"/>
  <c r="K30" i="7"/>
  <c r="L30" i="7"/>
  <c r="M30" i="7"/>
  <c r="E22" i="8"/>
  <c r="D22" i="8"/>
  <c r="F21" i="8"/>
  <c r="F18" i="8"/>
  <c r="E17" i="8"/>
  <c r="D17" i="8"/>
  <c r="F17" i="8" s="1"/>
  <c r="F16" i="8"/>
  <c r="F14" i="8"/>
  <c r="E13" i="8"/>
  <c r="D13" i="8"/>
  <c r="F12" i="8"/>
  <c r="E11" i="8"/>
  <c r="D11" i="8"/>
  <c r="F10" i="8"/>
  <c r="F8" i="8"/>
  <c r="E11" i="6"/>
  <c r="E17" i="6"/>
  <c r="E22" i="6"/>
  <c r="L12" i="7"/>
  <c r="M12" i="7"/>
  <c r="K12" i="7"/>
  <c r="S20" i="7"/>
  <c r="I25" i="7"/>
  <c r="I35" i="7" s="1"/>
  <c r="H35" i="7"/>
  <c r="J8" i="7"/>
  <c r="F13" i="8" l="1"/>
  <c r="Q17" i="7"/>
  <c r="J25" i="7"/>
  <c r="J35" i="7" s="1"/>
  <c r="N12" i="7"/>
  <c r="S8" i="7"/>
  <c r="F22" i="8"/>
  <c r="E23" i="8"/>
  <c r="D23" i="8"/>
  <c r="F11" i="8"/>
  <c r="R35" i="7"/>
  <c r="I20" i="6"/>
  <c r="I19" i="6"/>
  <c r="I18" i="6"/>
  <c r="I15" i="6"/>
  <c r="I14" i="6"/>
  <c r="I17" i="6" s="1"/>
  <c r="I12" i="6"/>
  <c r="I9" i="6"/>
  <c r="Q22" i="7"/>
  <c r="Q20" i="7"/>
  <c r="Q29" i="7"/>
  <c r="G29" i="7"/>
  <c r="G28" i="7"/>
  <c r="G27" i="7"/>
  <c r="G22" i="7"/>
  <c r="G14" i="7"/>
  <c r="G15" i="7"/>
  <c r="E12" i="7"/>
  <c r="F11" i="7"/>
  <c r="P11" i="7" s="1"/>
  <c r="G8" i="7"/>
  <c r="M34" i="7"/>
  <c r="K34" i="7"/>
  <c r="L25" i="7"/>
  <c r="M25" i="7"/>
  <c r="K25" i="7"/>
  <c r="N23" i="7"/>
  <c r="N20" i="7"/>
  <c r="N21" i="7"/>
  <c r="N22" i="7"/>
  <c r="N24" i="7"/>
  <c r="N26" i="7"/>
  <c r="N27" i="7"/>
  <c r="N28" i="7"/>
  <c r="N29" i="7"/>
  <c r="N31" i="7"/>
  <c r="N32" i="7"/>
  <c r="N33" i="7"/>
  <c r="M19" i="7"/>
  <c r="N11" i="7"/>
  <c r="N10" i="7"/>
  <c r="N13" i="7"/>
  <c r="N14" i="7"/>
  <c r="N15" i="7"/>
  <c r="N18" i="7"/>
  <c r="N9" i="7"/>
  <c r="N8" i="7"/>
  <c r="L34" i="7"/>
  <c r="L19" i="7"/>
  <c r="K19" i="7"/>
  <c r="F34" i="7"/>
  <c r="E34" i="7"/>
  <c r="G33" i="7"/>
  <c r="G32" i="7"/>
  <c r="G31" i="7"/>
  <c r="F30" i="7"/>
  <c r="E30" i="7"/>
  <c r="G26" i="7"/>
  <c r="F25" i="7"/>
  <c r="G21" i="7"/>
  <c r="G20" i="7"/>
  <c r="F19" i="7"/>
  <c r="E19" i="7"/>
  <c r="G13" i="7"/>
  <c r="G9" i="7"/>
  <c r="G12" i="7" s="1"/>
  <c r="D22" i="6"/>
  <c r="D17" i="6"/>
  <c r="H13" i="6"/>
  <c r="G13" i="6"/>
  <c r="E13" i="6"/>
  <c r="D13" i="6"/>
  <c r="D11" i="6"/>
  <c r="O34" i="7" l="1"/>
  <c r="S34" i="7" s="1"/>
  <c r="J13" i="6"/>
  <c r="I22" i="6"/>
  <c r="F23" i="8"/>
  <c r="Q14" i="7"/>
  <c r="N20" i="6"/>
  <c r="N15" i="6"/>
  <c r="N19" i="6"/>
  <c r="N18" i="6"/>
  <c r="N14" i="6"/>
  <c r="N12" i="6"/>
  <c r="N9" i="6"/>
  <c r="N23" i="6" s="1"/>
  <c r="Q33" i="7"/>
  <c r="Q15" i="7"/>
  <c r="O19" i="7"/>
  <c r="S19" i="7" s="1"/>
  <c r="Q31" i="7"/>
  <c r="S31" i="7"/>
  <c r="G23" i="7"/>
  <c r="O30" i="7"/>
  <c r="Q21" i="7"/>
  <c r="O25" i="7"/>
  <c r="O12" i="7"/>
  <c r="I13" i="6"/>
  <c r="Q11" i="7"/>
  <c r="G19" i="7"/>
  <c r="F12" i="7"/>
  <c r="F35" i="7" s="1"/>
  <c r="Q18" i="7"/>
  <c r="M35" i="7"/>
  <c r="Q28" i="7"/>
  <c r="Q8" i="7"/>
  <c r="P19" i="7"/>
  <c r="P25" i="7"/>
  <c r="P30" i="7"/>
  <c r="P34" i="7"/>
  <c r="G30" i="7"/>
  <c r="K35" i="7"/>
  <c r="G24" i="7"/>
  <c r="Q10" i="7"/>
  <c r="Q9" i="7"/>
  <c r="Q26" i="7"/>
  <c r="Q32" i="7"/>
  <c r="E25" i="7"/>
  <c r="N25" i="7"/>
  <c r="Q13" i="7"/>
  <c r="P12" i="7"/>
  <c r="H23" i="6"/>
  <c r="E23" i="6"/>
  <c r="D23" i="6"/>
  <c r="G23" i="6"/>
  <c r="Q27" i="7"/>
  <c r="Q23" i="7"/>
  <c r="Q24" i="7"/>
  <c r="N34" i="7"/>
  <c r="N30" i="7"/>
  <c r="N19" i="7"/>
  <c r="L35" i="7"/>
  <c r="G34" i="7"/>
  <c r="Q34" i="7" l="1"/>
  <c r="K23" i="6"/>
  <c r="G25" i="7"/>
  <c r="G35" i="7" s="1"/>
  <c r="Q12" i="7"/>
  <c r="S12" i="7"/>
  <c r="O39" i="7"/>
  <c r="S25" i="7"/>
  <c r="Q25" i="7"/>
  <c r="Q30" i="7"/>
  <c r="S30" i="7" s="1"/>
  <c r="F23" i="6"/>
  <c r="J23" i="6" s="1"/>
  <c r="I23" i="6"/>
  <c r="Q19" i="7"/>
  <c r="O35" i="7"/>
  <c r="E35" i="7"/>
  <c r="P35" i="7"/>
  <c r="N35" i="7"/>
  <c r="Q35" i="7" l="1"/>
  <c r="S35" i="7" s="1"/>
  <c r="E28" i="6"/>
  <c r="D27" i="6"/>
  <c r="E26" i="6" l="1"/>
  <c r="H27" i="6"/>
</calcChain>
</file>

<file path=xl/sharedStrings.xml><?xml version="1.0" encoding="utf-8"?>
<sst xmlns="http://schemas.openxmlformats.org/spreadsheetml/2006/main" count="187" uniqueCount="73">
  <si>
    <t>Eil. Nr.</t>
  </si>
  <si>
    <t>Mokyklos pavadinimas</t>
  </si>
  <si>
    <t xml:space="preserve">Mokyklai apskaičiuotos mokymo lėšos </t>
  </si>
  <si>
    <t>Sąmatos Nr.</t>
  </si>
  <si>
    <t>Darbo užmokestis 2.1.1.1.1.1.</t>
  </si>
  <si>
    <t xml:space="preserve">Iš viso:                  </t>
  </si>
  <si>
    <t>1.</t>
  </si>
  <si>
    <t xml:space="preserve">Skuodo Pranciškaus Žadeikio gimnazija </t>
  </si>
  <si>
    <t>S14.004</t>
  </si>
  <si>
    <t>2.</t>
  </si>
  <si>
    <t>S15.003</t>
  </si>
  <si>
    <t>3.</t>
  </si>
  <si>
    <t>S16.003</t>
  </si>
  <si>
    <t>(09.02.02.01.)</t>
  </si>
  <si>
    <t>S13.012</t>
  </si>
  <si>
    <t>(09.02.01.01.)</t>
  </si>
  <si>
    <t>S15.008</t>
  </si>
  <si>
    <t>S27.002</t>
  </si>
  <si>
    <t>S25.002</t>
  </si>
  <si>
    <t>(09.01.02.01.)</t>
  </si>
  <si>
    <t>S27.009</t>
  </si>
  <si>
    <t>S25.007</t>
  </si>
  <si>
    <t>S26.005</t>
  </si>
  <si>
    <t>(09.01.01.01.)</t>
  </si>
  <si>
    <t>x</t>
  </si>
  <si>
    <t>Iš viso</t>
  </si>
  <si>
    <t>Rengėjas:</t>
  </si>
  <si>
    <t>Skuodo rajono savivaldybės administracijos Biudžeto valdymo skyriaus vedėjo pavaduotoja  Birutė Gedrimienė</t>
  </si>
  <si>
    <t>S16.030</t>
  </si>
  <si>
    <t>Skuodo rajono Mosėdžio gimnazija</t>
  </si>
  <si>
    <t>Skuodo rajono Ylakių gimnazija</t>
  </si>
  <si>
    <t>Skuodo Bartuvos progimnazija</t>
  </si>
  <si>
    <t>Įmokos soc.draudimui 2.1.2.1.1.1.</t>
  </si>
  <si>
    <t>1 mėn darbo užmokestis</t>
  </si>
  <si>
    <t>Lėšų likutis metų pabaigai</t>
  </si>
  <si>
    <t>Viso 1 mėn. darbo užmokestis (7 st- 8 st.- 9 st.)</t>
  </si>
  <si>
    <t>2.7.3.1.1.1</t>
  </si>
  <si>
    <t xml:space="preserve">Priskaitytas 1 mėn. darbo užmokestis </t>
  </si>
  <si>
    <t>Finansavimo šaltinis</t>
  </si>
  <si>
    <t>S27.020</t>
  </si>
  <si>
    <t>S26.013</t>
  </si>
  <si>
    <t>S16.015</t>
  </si>
  <si>
    <t>S27.029</t>
  </si>
  <si>
    <t>S25.023</t>
  </si>
  <si>
    <t>S26.020</t>
  </si>
  <si>
    <t>VISO (5 stulp.+6 stulp.)</t>
  </si>
  <si>
    <t>Iš viso mokykloje :</t>
  </si>
  <si>
    <t>4</t>
  </si>
  <si>
    <t>5.</t>
  </si>
  <si>
    <t>6.</t>
  </si>
  <si>
    <t>S25.015</t>
  </si>
  <si>
    <t>7.</t>
  </si>
  <si>
    <t>VISO</t>
  </si>
  <si>
    <t>S15.014</t>
  </si>
  <si>
    <t>Skaičiuotinas lėšų perteklius/ trūkumas metų pabaigai</t>
  </si>
  <si>
    <t>Skuodo rajono savivaldybės biudžetinių įstaigų pedagoginių darbuotojų (mokytojų)  lėšų darbo užmokesčiui 2024 m. pabaigai analizė</t>
  </si>
  <si>
    <t>Viso režervo lėšų  (S00.009)</t>
  </si>
  <si>
    <t>Skiriama ir ML rezervo</t>
  </si>
  <si>
    <t>Lėšų pertekliaus proc. nuo mėn. atlyginimo</t>
  </si>
  <si>
    <t>Skuodo rajono Ylakių vaikų lopšelis-darželis</t>
  </si>
  <si>
    <t>Skuodo rajono Mosėdžio vaikų lopšelis-darželis</t>
  </si>
  <si>
    <t>Skuodo vaikų lopšelis-darželis</t>
  </si>
  <si>
    <t>SKUODO RAJONO SAVIVALDYBĖS 2025 METŲ MOKYMO LĖŠŲ REZERVO PERSKIRSTYMAS</t>
  </si>
  <si>
    <t>Asignavimų plano likutis 2024-10-08</t>
  </si>
  <si>
    <t>spalis.1969</t>
  </si>
  <si>
    <t>S16.038</t>
  </si>
  <si>
    <t>S16.039</t>
  </si>
  <si>
    <t>BU</t>
  </si>
  <si>
    <t>PR.</t>
  </si>
  <si>
    <t>Perskirstomos lėšos                         2025-09-01</t>
  </si>
  <si>
    <t>S16.008</t>
  </si>
  <si>
    <t>SKUODO RAJONO SAVIVALDYBĖS 2025 METŲ MOKYMO LĖŠŲ REZERVO PASKIRSTYMAS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</si>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</sst>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 ;[Red]\-0\ "/>
    <numFmt numFmtId="166" formatCode="#,##0.00\ &quot;€&quot;"/>
  </numFmts>
  <fonts count="17" x14ac:knownFonts="1">
    <font>
      <sz val="10"/>
      <color theme="1"/>
      <name val="Tahoma"/>
      <family val="2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u/>
      <sz val="9"/>
      <name val="Times New Roman"/>
      <family val="1"/>
      <charset val="186"/>
    </font>
    <font>
      <b/>
      <u/>
      <sz val="9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rgb="FF7030A0"/>
      <name val="Times New Roman"/>
      <family val="1"/>
      <charset val="186"/>
    </font>
    <font>
      <u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4" fillId="3" borderId="22" xfId="0" applyNumberFormat="1" applyFont="1" applyFill="1" applyBorder="1"/>
    <xf numFmtId="0" fontId="4" fillId="2" borderId="23" xfId="0" applyFont="1" applyFill="1" applyBorder="1"/>
    <xf numFmtId="0" fontId="3" fillId="2" borderId="24" xfId="0" applyFont="1" applyFill="1" applyBorder="1"/>
    <xf numFmtId="0" fontId="4" fillId="2" borderId="27" xfId="0" applyFont="1" applyFill="1" applyBorder="1" applyAlignment="1">
      <alignment horizontal="center"/>
    </xf>
    <xf numFmtId="0" fontId="2" fillId="0" borderId="0" xfId="0" applyFont="1"/>
    <xf numFmtId="49" fontId="4" fillId="0" borderId="28" xfId="0" applyNumberFormat="1" applyFont="1" applyBorder="1"/>
    <xf numFmtId="0" fontId="4" fillId="2" borderId="29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5" xfId="0" applyFont="1" applyFill="1" applyBorder="1"/>
    <xf numFmtId="0" fontId="3" fillId="2" borderId="19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49" fontId="4" fillId="3" borderId="30" xfId="0" applyNumberFormat="1" applyFont="1" applyFill="1" applyBorder="1"/>
    <xf numFmtId="0" fontId="4" fillId="2" borderId="3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49" fontId="4" fillId="3" borderId="37" xfId="0" applyNumberFormat="1" applyFont="1" applyFill="1" applyBorder="1"/>
    <xf numFmtId="0" fontId="4" fillId="2" borderId="38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1" fillId="2" borderId="0" xfId="0" applyFont="1" applyFill="1"/>
    <xf numFmtId="49" fontId="4" fillId="2" borderId="28" xfId="0" applyNumberFormat="1" applyFont="1" applyFill="1" applyBorder="1"/>
    <xf numFmtId="49" fontId="4" fillId="0" borderId="37" xfId="0" applyNumberFormat="1" applyFont="1" applyBorder="1"/>
    <xf numFmtId="49" fontId="4" fillId="0" borderId="22" xfId="0" applyNumberFormat="1" applyFont="1" applyBorder="1"/>
    <xf numFmtId="0" fontId="4" fillId="3" borderId="38" xfId="0" applyFont="1" applyFill="1" applyBorder="1" applyAlignment="1">
      <alignment horizontal="center"/>
    </xf>
    <xf numFmtId="49" fontId="3" fillId="3" borderId="42" xfId="0" applyNumberFormat="1" applyFont="1" applyFill="1" applyBorder="1"/>
    <xf numFmtId="0" fontId="3" fillId="3" borderId="43" xfId="0" applyFont="1" applyFill="1" applyBorder="1"/>
    <xf numFmtId="0" fontId="3" fillId="2" borderId="44" xfId="0" applyFont="1" applyFill="1" applyBorder="1"/>
    <xf numFmtId="0" fontId="4" fillId="2" borderId="45" xfId="0" applyFont="1" applyFill="1" applyBorder="1" applyAlignment="1">
      <alignment horizontal="center"/>
    </xf>
    <xf numFmtId="0" fontId="6" fillId="0" borderId="0" xfId="0" applyFont="1"/>
    <xf numFmtId="49" fontId="3" fillId="3" borderId="4" xfId="0" applyNumberFormat="1" applyFont="1" applyFill="1" applyBorder="1"/>
    <xf numFmtId="2" fontId="7" fillId="3" borderId="5" xfId="0" applyNumberFormat="1" applyFont="1" applyFill="1" applyBorder="1"/>
    <xf numFmtId="1" fontId="8" fillId="2" borderId="5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0" fontId="2" fillId="0" borderId="11" xfId="0" applyFont="1" applyBorder="1"/>
    <xf numFmtId="0" fontId="1" fillId="0" borderId="50" xfId="0" applyFont="1" applyBorder="1"/>
    <xf numFmtId="0" fontId="1" fillId="0" borderId="11" xfId="0" applyFont="1" applyBorder="1"/>
    <xf numFmtId="2" fontId="1" fillId="0" borderId="0" xfId="0" applyNumberFormat="1" applyFont="1"/>
    <xf numFmtId="1" fontId="4" fillId="2" borderId="26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4" fontId="1" fillId="0" borderId="11" xfId="0" applyNumberFormat="1" applyFont="1" applyBorder="1"/>
    <xf numFmtId="4" fontId="2" fillId="0" borderId="11" xfId="0" applyNumberFormat="1" applyFont="1" applyBorder="1"/>
    <xf numFmtId="1" fontId="4" fillId="2" borderId="0" xfId="0" applyNumberFormat="1" applyFont="1" applyFill="1" applyAlignment="1">
      <alignment horizontal="center"/>
    </xf>
    <xf numFmtId="0" fontId="3" fillId="2" borderId="36" xfId="0" applyFont="1" applyFill="1" applyBorder="1" applyAlignment="1">
      <alignment horizontal="center"/>
    </xf>
    <xf numFmtId="1" fontId="4" fillId="2" borderId="47" xfId="0" applyNumberFormat="1" applyFont="1" applyFill="1" applyBorder="1" applyAlignment="1">
      <alignment horizontal="center"/>
    </xf>
    <xf numFmtId="1" fontId="4" fillId="2" borderId="48" xfId="0" applyNumberFormat="1" applyFont="1" applyFill="1" applyBorder="1" applyAlignment="1">
      <alignment horizontal="center"/>
    </xf>
    <xf numFmtId="1" fontId="4" fillId="2" borderId="46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4" fillId="2" borderId="17" xfId="0" applyNumberFormat="1" applyFont="1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2" borderId="59" xfId="0" applyFont="1" applyFill="1" applyBorder="1" applyAlignment="1">
      <alignment horizontal="center" vertical="center" wrapText="1"/>
    </xf>
    <xf numFmtId="0" fontId="5" fillId="2" borderId="60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  <xf numFmtId="0" fontId="9" fillId="2" borderId="11" xfId="0" applyFont="1" applyFill="1" applyBorder="1" applyAlignment="1">
      <alignment horizontal="right"/>
    </xf>
    <xf numFmtId="49" fontId="10" fillId="3" borderId="65" xfId="0" applyNumberFormat="1" applyFont="1" applyFill="1" applyBorder="1" applyAlignment="1">
      <alignment horizontal="center" vertical="center"/>
    </xf>
    <xf numFmtId="0" fontId="10" fillId="3" borderId="66" xfId="0" applyFont="1" applyFill="1" applyBorder="1" applyAlignment="1">
      <alignment horizontal="center" vertical="center"/>
    </xf>
    <xf numFmtId="0" fontId="10" fillId="3" borderId="6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3" borderId="40" xfId="0" applyNumberFormat="1" applyFont="1" applyFill="1" applyBorder="1"/>
    <xf numFmtId="0" fontId="5" fillId="0" borderId="39" xfId="0" applyFont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vertical="center"/>
    </xf>
    <xf numFmtId="0" fontId="9" fillId="3" borderId="67" xfId="0" applyFont="1" applyFill="1" applyBorder="1" applyAlignment="1">
      <alignment horizontal="center" vertical="center"/>
    </xf>
    <xf numFmtId="0" fontId="10" fillId="2" borderId="11" xfId="0" applyFont="1" applyFill="1" applyBorder="1"/>
    <xf numFmtId="0" fontId="9" fillId="2" borderId="67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right"/>
    </xf>
    <xf numFmtId="0" fontId="9" fillId="2" borderId="36" xfId="0" applyFont="1" applyFill="1" applyBorder="1" applyAlignment="1">
      <alignment horizontal="right"/>
    </xf>
    <xf numFmtId="0" fontId="9" fillId="2" borderId="41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13" xfId="0" applyFont="1" applyFill="1" applyBorder="1" applyAlignment="1">
      <alignment horizontal="right"/>
    </xf>
    <xf numFmtId="0" fontId="10" fillId="2" borderId="12" xfId="0" applyFont="1" applyFill="1" applyBorder="1" applyAlignment="1">
      <alignment horizontal="right"/>
    </xf>
    <xf numFmtId="0" fontId="9" fillId="2" borderId="13" xfId="0" applyFont="1" applyFill="1" applyBorder="1" applyAlignment="1">
      <alignment horizontal="right"/>
    </xf>
    <xf numFmtId="0" fontId="9" fillId="2" borderId="50" xfId="0" applyFont="1" applyFill="1" applyBorder="1" applyAlignment="1">
      <alignment horizontal="right"/>
    </xf>
    <xf numFmtId="0" fontId="9" fillId="2" borderId="12" xfId="0" applyFont="1" applyFill="1" applyBorder="1" applyAlignment="1">
      <alignment horizontal="right"/>
    </xf>
    <xf numFmtId="0" fontId="10" fillId="3" borderId="11" xfId="0" applyFont="1" applyFill="1" applyBorder="1" applyAlignment="1">
      <alignment horizontal="right"/>
    </xf>
    <xf numFmtId="0" fontId="10" fillId="3" borderId="13" xfId="0" applyFont="1" applyFill="1" applyBorder="1" applyAlignment="1">
      <alignment horizontal="right"/>
    </xf>
    <xf numFmtId="0" fontId="10" fillId="3" borderId="12" xfId="0" applyFont="1" applyFill="1" applyBorder="1" applyAlignment="1">
      <alignment horizontal="right"/>
    </xf>
    <xf numFmtId="0" fontId="9" fillId="2" borderId="70" xfId="0" applyFont="1" applyFill="1" applyBorder="1" applyAlignment="1">
      <alignment horizontal="right"/>
    </xf>
    <xf numFmtId="0" fontId="10" fillId="2" borderId="50" xfId="0" applyFont="1" applyFill="1" applyBorder="1" applyAlignment="1">
      <alignment horizontal="right"/>
    </xf>
    <xf numFmtId="0" fontId="10" fillId="3" borderId="50" xfId="0" applyFont="1" applyFill="1" applyBorder="1" applyAlignment="1">
      <alignment horizontal="right"/>
    </xf>
    <xf numFmtId="0" fontId="9" fillId="3" borderId="7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right"/>
    </xf>
    <xf numFmtId="0" fontId="5" fillId="0" borderId="52" xfId="0" applyFont="1" applyBorder="1" applyAlignment="1">
      <alignment horizontal="center" vertical="center" wrapText="1"/>
    </xf>
    <xf numFmtId="0" fontId="5" fillId="0" borderId="37" xfId="0" applyFont="1" applyBorder="1"/>
    <xf numFmtId="0" fontId="9" fillId="0" borderId="22" xfId="0" applyFont="1" applyBorder="1"/>
    <xf numFmtId="0" fontId="10" fillId="0" borderId="28" xfId="0" applyFont="1" applyBorder="1"/>
    <xf numFmtId="0" fontId="9" fillId="0" borderId="28" xfId="0" applyFont="1" applyBorder="1"/>
    <xf numFmtId="0" fontId="11" fillId="0" borderId="38" xfId="0" applyFont="1" applyBorder="1"/>
    <xf numFmtId="164" fontId="10" fillId="0" borderId="23" xfId="0" applyNumberFormat="1" applyFont="1" applyBorder="1"/>
    <xf numFmtId="164" fontId="10" fillId="0" borderId="29" xfId="0" applyNumberFormat="1" applyFont="1" applyBorder="1"/>
    <xf numFmtId="164" fontId="10" fillId="0" borderId="42" xfId="0" applyNumberFormat="1" applyFont="1" applyBorder="1" applyAlignment="1">
      <alignment horizontal="center" vertical="center"/>
    </xf>
    <xf numFmtId="0" fontId="10" fillId="2" borderId="26" xfId="0" applyFont="1" applyFill="1" applyBorder="1" applyAlignment="1">
      <alignment wrapText="1"/>
    </xf>
    <xf numFmtId="0" fontId="10" fillId="2" borderId="26" xfId="0" applyFont="1" applyFill="1" applyBorder="1"/>
    <xf numFmtId="0" fontId="10" fillId="2" borderId="11" xfId="0" applyFont="1" applyFill="1" applyBorder="1" applyAlignment="1">
      <alignment wrapText="1"/>
    </xf>
    <xf numFmtId="0" fontId="10" fillId="2" borderId="11" xfId="0" applyFont="1" applyFill="1" applyBorder="1" applyAlignment="1">
      <alignment horizontal="right" wrapText="1"/>
    </xf>
    <xf numFmtId="0" fontId="10" fillId="2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 wrapText="1"/>
    </xf>
    <xf numFmtId="49" fontId="10" fillId="0" borderId="10" xfId="0" applyNumberFormat="1" applyFont="1" applyBorder="1"/>
    <xf numFmtId="49" fontId="10" fillId="2" borderId="10" xfId="0" applyNumberFormat="1" applyFont="1" applyFill="1" applyBorder="1"/>
    <xf numFmtId="49" fontId="12" fillId="0" borderId="10" xfId="0" applyNumberFormat="1" applyFont="1" applyBorder="1"/>
    <xf numFmtId="0" fontId="10" fillId="0" borderId="38" xfId="0" applyFont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60" xfId="0" applyFont="1" applyFill="1" applyBorder="1" applyAlignment="1">
      <alignment horizontal="center" vertical="center" wrapText="1"/>
    </xf>
    <xf numFmtId="0" fontId="10" fillId="2" borderId="77" xfId="0" applyFont="1" applyFill="1" applyBorder="1" applyAlignment="1">
      <alignment horizontal="center" vertical="center" wrapText="1"/>
    </xf>
    <xf numFmtId="0" fontId="10" fillId="2" borderId="24" xfId="0" applyFont="1" applyFill="1" applyBorder="1"/>
    <xf numFmtId="0" fontId="10" fillId="0" borderId="25" xfId="0" applyFont="1" applyBorder="1" applyAlignment="1">
      <alignment horizontal="center"/>
    </xf>
    <xf numFmtId="0" fontId="9" fillId="2" borderId="63" xfId="0" applyFont="1" applyFill="1" applyBorder="1" applyAlignment="1">
      <alignment horizontal="center"/>
    </xf>
    <xf numFmtId="0" fontId="10" fillId="2" borderId="10" xfId="0" applyFont="1" applyFill="1" applyBorder="1"/>
    <xf numFmtId="0" fontId="10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10" fillId="2" borderId="19" xfId="0" applyFont="1" applyFill="1" applyBorder="1"/>
    <xf numFmtId="0" fontId="10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49" fontId="9" fillId="0" borderId="37" xfId="0" applyNumberFormat="1" applyFont="1" applyBorder="1"/>
    <xf numFmtId="0" fontId="10" fillId="2" borderId="25" xfId="0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49" fontId="10" fillId="3" borderId="42" xfId="0" applyNumberFormat="1" applyFont="1" applyFill="1" applyBorder="1"/>
    <xf numFmtId="0" fontId="10" fillId="3" borderId="43" xfId="0" applyFont="1" applyFill="1" applyBorder="1"/>
    <xf numFmtId="0" fontId="10" fillId="2" borderId="44" xfId="0" applyFont="1" applyFill="1" applyBorder="1"/>
    <xf numFmtId="0" fontId="9" fillId="2" borderId="45" xfId="0" applyFont="1" applyFill="1" applyBorder="1" applyAlignment="1">
      <alignment horizontal="center"/>
    </xf>
    <xf numFmtId="0" fontId="9" fillId="2" borderId="78" xfId="0" applyFont="1" applyFill="1" applyBorder="1" applyAlignment="1">
      <alignment horizontal="center"/>
    </xf>
    <xf numFmtId="49" fontId="10" fillId="3" borderId="4" xfId="0" applyNumberFormat="1" applyFont="1" applyFill="1" applyBorder="1"/>
    <xf numFmtId="2" fontId="13" fillId="3" borderId="5" xfId="0" applyNumberFormat="1" applyFont="1" applyFill="1" applyBorder="1"/>
    <xf numFmtId="1" fontId="14" fillId="2" borderId="5" xfId="0" applyNumberFormat="1" applyFont="1" applyFill="1" applyBorder="1" applyAlignment="1">
      <alignment horizontal="center"/>
    </xf>
    <xf numFmtId="1" fontId="9" fillId="2" borderId="5" xfId="0" applyNumberFormat="1" applyFont="1" applyFill="1" applyBorder="1" applyAlignment="1">
      <alignment horizontal="center"/>
    </xf>
    <xf numFmtId="2" fontId="10" fillId="0" borderId="0" xfId="0" applyNumberFormat="1" applyFont="1"/>
    <xf numFmtId="0" fontId="10" fillId="2" borderId="23" xfId="0" applyFont="1" applyFill="1" applyBorder="1"/>
    <xf numFmtId="49" fontId="10" fillId="0" borderId="28" xfId="0" applyNumberFormat="1" applyFont="1" applyBorder="1"/>
    <xf numFmtId="0" fontId="10" fillId="2" borderId="29" xfId="0" applyFont="1" applyFill="1" applyBorder="1"/>
    <xf numFmtId="49" fontId="10" fillId="3" borderId="30" xfId="0" applyNumberFormat="1" applyFont="1" applyFill="1" applyBorder="1"/>
    <xf numFmtId="0" fontId="10" fillId="2" borderId="31" xfId="0" applyFont="1" applyFill="1" applyBorder="1" applyAlignment="1">
      <alignment horizontal="center"/>
    </xf>
    <xf numFmtId="49" fontId="10" fillId="3" borderId="37" xfId="0" applyNumberFormat="1" applyFont="1" applyFill="1" applyBorder="1"/>
    <xf numFmtId="0" fontId="10" fillId="2" borderId="38" xfId="0" applyFont="1" applyFill="1" applyBorder="1" applyAlignment="1">
      <alignment horizontal="center"/>
    </xf>
    <xf numFmtId="0" fontId="10" fillId="2" borderId="15" xfId="0" applyFont="1" applyFill="1" applyBorder="1"/>
    <xf numFmtId="49" fontId="10" fillId="0" borderId="37" xfId="0" applyNumberFormat="1" applyFont="1" applyBorder="1"/>
    <xf numFmtId="49" fontId="10" fillId="0" borderId="22" xfId="0" applyNumberFormat="1" applyFont="1" applyBorder="1"/>
    <xf numFmtId="49" fontId="10" fillId="2" borderId="28" xfId="0" applyNumberFormat="1" applyFont="1" applyFill="1" applyBorder="1"/>
    <xf numFmtId="0" fontId="10" fillId="3" borderId="38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5" fillId="0" borderId="0" xfId="0" applyFont="1"/>
    <xf numFmtId="165" fontId="9" fillId="2" borderId="24" xfId="0" applyNumberFormat="1" applyFont="1" applyFill="1" applyBorder="1" applyAlignment="1">
      <alignment horizontal="right"/>
    </xf>
    <xf numFmtId="165" fontId="9" fillId="2" borderId="25" xfId="0" applyNumberFormat="1" applyFont="1" applyFill="1" applyBorder="1" applyAlignment="1">
      <alignment horizontal="right"/>
    </xf>
    <xf numFmtId="165" fontId="9" fillId="2" borderId="63" xfId="0" applyNumberFormat="1" applyFont="1" applyFill="1" applyBorder="1" applyAlignment="1">
      <alignment horizontal="right"/>
    </xf>
    <xf numFmtId="165" fontId="10" fillId="2" borderId="10" xfId="0" applyNumberFormat="1" applyFont="1" applyFill="1" applyBorder="1" applyAlignment="1">
      <alignment horizontal="right"/>
    </xf>
    <xf numFmtId="165" fontId="10" fillId="2" borderId="11" xfId="0" applyNumberFormat="1" applyFont="1" applyFill="1" applyBorder="1" applyAlignment="1">
      <alignment horizontal="right"/>
    </xf>
    <xf numFmtId="165" fontId="10" fillId="2" borderId="13" xfId="0" applyNumberFormat="1" applyFont="1" applyFill="1" applyBorder="1" applyAlignment="1">
      <alignment horizontal="right"/>
    </xf>
    <xf numFmtId="165" fontId="9" fillId="2" borderId="10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9" fillId="2" borderId="13" xfId="0" applyNumberFormat="1" applyFont="1" applyFill="1" applyBorder="1" applyAlignment="1">
      <alignment horizontal="right"/>
    </xf>
    <xf numFmtId="165" fontId="10" fillId="3" borderId="10" xfId="0" applyNumberFormat="1" applyFont="1" applyFill="1" applyBorder="1" applyAlignment="1">
      <alignment horizontal="right"/>
    </xf>
    <xf numFmtId="165" fontId="10" fillId="3" borderId="11" xfId="0" applyNumberFormat="1" applyFont="1" applyFill="1" applyBorder="1" applyAlignment="1">
      <alignment horizontal="right"/>
    </xf>
    <xf numFmtId="165" fontId="10" fillId="3" borderId="13" xfId="0" applyNumberFormat="1" applyFont="1" applyFill="1" applyBorder="1" applyAlignment="1">
      <alignment horizontal="right"/>
    </xf>
    <xf numFmtId="165" fontId="9" fillId="3" borderId="65" xfId="0" applyNumberFormat="1" applyFont="1" applyFill="1" applyBorder="1" applyAlignment="1">
      <alignment horizontal="center" vertical="center"/>
    </xf>
    <xf numFmtId="165" fontId="9" fillId="3" borderId="66" xfId="0" applyNumberFormat="1" applyFont="1" applyFill="1" applyBorder="1" applyAlignment="1">
      <alignment horizontal="center" vertical="center"/>
    </xf>
    <xf numFmtId="165" fontId="9" fillId="3" borderId="67" xfId="0" applyNumberFormat="1" applyFont="1" applyFill="1" applyBorder="1" applyAlignment="1">
      <alignment horizontal="center" vertical="center"/>
    </xf>
    <xf numFmtId="0" fontId="9" fillId="2" borderId="79" xfId="0" applyFont="1" applyFill="1" applyBorder="1" applyAlignment="1">
      <alignment horizontal="right"/>
    </xf>
    <xf numFmtId="0" fontId="10" fillId="2" borderId="26" xfId="0" applyFont="1" applyFill="1" applyBorder="1" applyAlignment="1">
      <alignment horizontal="right"/>
    </xf>
    <xf numFmtId="2" fontId="10" fillId="2" borderId="11" xfId="0" applyNumberFormat="1" applyFont="1" applyFill="1" applyBorder="1" applyAlignment="1">
      <alignment horizontal="right"/>
    </xf>
    <xf numFmtId="2" fontId="10" fillId="2" borderId="13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2" fontId="9" fillId="2" borderId="13" xfId="0" applyNumberFormat="1" applyFont="1" applyFill="1" applyBorder="1" applyAlignment="1">
      <alignment horizontal="right"/>
    </xf>
    <xf numFmtId="2" fontId="3" fillId="0" borderId="25" xfId="0" applyNumberFormat="1" applyFont="1" applyBorder="1" applyAlignment="1">
      <alignment horizontal="center"/>
    </xf>
    <xf numFmtId="2" fontId="4" fillId="2" borderId="27" xfId="0" applyNumberFormat="1" applyFont="1" applyFill="1" applyBorder="1" applyAlignment="1">
      <alignment horizontal="center"/>
    </xf>
    <xf numFmtId="2" fontId="3" fillId="2" borderId="11" xfId="0" applyNumberFormat="1" applyFont="1" applyFill="1" applyBorder="1" applyAlignment="1">
      <alignment horizontal="center"/>
    </xf>
    <xf numFmtId="2" fontId="4" fillId="2" borderId="17" xfId="0" applyNumberFormat="1" applyFont="1" applyFill="1" applyBorder="1" applyAlignment="1">
      <alignment horizontal="center"/>
    </xf>
    <xf numFmtId="0" fontId="3" fillId="2" borderId="59" xfId="0" applyFont="1" applyFill="1" applyBorder="1"/>
    <xf numFmtId="0" fontId="3" fillId="2" borderId="60" xfId="0" applyFont="1" applyFill="1" applyBorder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2" fontId="4" fillId="2" borderId="21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49" fontId="4" fillId="0" borderId="80" xfId="0" applyNumberFormat="1" applyFont="1" applyBorder="1"/>
    <xf numFmtId="49" fontId="4" fillId="0" borderId="29" xfId="0" applyNumberFormat="1" applyFont="1" applyBorder="1"/>
    <xf numFmtId="49" fontId="4" fillId="0" borderId="15" xfId="0" applyNumberFormat="1" applyFont="1" applyBorder="1"/>
    <xf numFmtId="0" fontId="4" fillId="2" borderId="80" xfId="0" applyFont="1" applyFill="1" applyBorder="1"/>
    <xf numFmtId="0" fontId="4" fillId="2" borderId="6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49" fontId="4" fillId="2" borderId="6" xfId="0" applyNumberFormat="1" applyFont="1" applyFill="1" applyBorder="1"/>
    <xf numFmtId="0" fontId="4" fillId="2" borderId="6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67" xfId="0" applyFont="1" applyFill="1" applyBorder="1" applyAlignment="1">
      <alignment horizontal="center"/>
    </xf>
    <xf numFmtId="166" fontId="5" fillId="0" borderId="0" xfId="0" applyNumberFormat="1" applyFont="1"/>
    <xf numFmtId="49" fontId="4" fillId="0" borderId="81" xfId="0" applyNumberFormat="1" applyFont="1" applyBorder="1"/>
    <xf numFmtId="2" fontId="4" fillId="2" borderId="18" xfId="0" applyNumberFormat="1" applyFont="1" applyFill="1" applyBorder="1" applyAlignment="1">
      <alignment horizontal="center"/>
    </xf>
    <xf numFmtId="49" fontId="4" fillId="0" borderId="82" xfId="0" applyNumberFormat="1" applyFont="1" applyBorder="1"/>
    <xf numFmtId="2" fontId="3" fillId="2" borderId="20" xfId="0" applyNumberFormat="1" applyFont="1" applyFill="1" applyBorder="1" applyAlignment="1">
      <alignment horizontal="center"/>
    </xf>
    <xf numFmtId="2" fontId="3" fillId="2" borderId="21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2" fontId="4" fillId="2" borderId="39" xfId="0" applyNumberFormat="1" applyFont="1" applyFill="1" applyBorder="1" applyAlignment="1">
      <alignment horizontal="center"/>
    </xf>
    <xf numFmtId="0" fontId="10" fillId="2" borderId="80" xfId="0" applyFont="1" applyFill="1" applyBorder="1"/>
    <xf numFmtId="0" fontId="10" fillId="2" borderId="13" xfId="0" applyFont="1" applyFill="1" applyBorder="1" applyAlignment="1">
      <alignment horizontal="center"/>
    </xf>
    <xf numFmtId="49" fontId="10" fillId="3" borderId="80" xfId="0" applyNumberFormat="1" applyFont="1" applyFill="1" applyBorder="1"/>
    <xf numFmtId="49" fontId="10" fillId="0" borderId="29" xfId="0" applyNumberFormat="1" applyFont="1" applyBorder="1"/>
    <xf numFmtId="49" fontId="10" fillId="0" borderId="15" xfId="0" applyNumberFormat="1" applyFont="1" applyBorder="1"/>
    <xf numFmtId="49" fontId="10" fillId="0" borderId="80" xfId="0" applyNumberFormat="1" applyFont="1" applyBorder="1"/>
    <xf numFmtId="0" fontId="16" fillId="2" borderId="63" xfId="0" applyFont="1" applyFill="1" applyBorder="1" applyAlignment="1">
      <alignment horizontal="center"/>
    </xf>
    <xf numFmtId="49" fontId="9" fillId="0" borderId="0" xfId="0" applyNumberFormat="1" applyFont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20" xfId="0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0" fillId="0" borderId="6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textRotation="90" wrapText="1"/>
    </xf>
    <xf numFmtId="0" fontId="2" fillId="2" borderId="62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textRotation="90" wrapText="1"/>
    </xf>
    <xf numFmtId="0" fontId="5" fillId="2" borderId="56" xfId="0" applyFont="1" applyFill="1" applyBorder="1" applyAlignment="1">
      <alignment horizontal="center" vertical="center" textRotation="90" wrapText="1"/>
    </xf>
    <xf numFmtId="0" fontId="5" fillId="2" borderId="54" xfId="0" applyFont="1" applyFill="1" applyBorder="1" applyAlignment="1">
      <alignment horizontal="center" vertical="center" textRotation="90" wrapText="1"/>
    </xf>
    <xf numFmtId="0" fontId="5" fillId="2" borderId="57" xfId="0" applyFont="1" applyFill="1" applyBorder="1" applyAlignment="1">
      <alignment horizontal="center" vertical="center" textRotation="90" wrapText="1"/>
    </xf>
    <xf numFmtId="0" fontId="5" fillId="2" borderId="55" xfId="0" applyFont="1" applyFill="1" applyBorder="1" applyAlignment="1">
      <alignment horizontal="center" vertical="center" textRotation="90" wrapText="1"/>
    </xf>
    <xf numFmtId="0" fontId="5" fillId="2" borderId="58" xfId="0" applyFont="1" applyFill="1" applyBorder="1" applyAlignment="1">
      <alignment horizontal="center" vertical="center" textRotation="90" wrapText="1"/>
    </xf>
    <xf numFmtId="49" fontId="2" fillId="0" borderId="0" xfId="0" applyNumberFormat="1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51" xfId="0" applyFont="1" applyFill="1" applyBorder="1" applyAlignment="1">
      <alignment horizontal="center" vertical="center" textRotation="90" wrapText="1"/>
    </xf>
    <xf numFmtId="0" fontId="5" fillId="2" borderId="32" xfId="0" applyFont="1" applyFill="1" applyBorder="1" applyAlignment="1">
      <alignment horizontal="center" vertical="center" textRotation="90" wrapText="1"/>
    </xf>
    <xf numFmtId="49" fontId="9" fillId="0" borderId="0" xfId="0" applyNumberFormat="1" applyFont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textRotation="90" wrapText="1"/>
    </xf>
    <xf numFmtId="0" fontId="10" fillId="2" borderId="16" xfId="0" applyFont="1" applyFill="1" applyBorder="1" applyAlignment="1">
      <alignment horizontal="center" vertical="center" textRotation="90" wrapText="1"/>
    </xf>
    <xf numFmtId="0" fontId="10" fillId="2" borderId="9" xfId="0" applyFont="1" applyFill="1" applyBorder="1" applyAlignment="1">
      <alignment horizontal="center" vertical="center" textRotation="90" wrapText="1"/>
    </xf>
    <xf numFmtId="0" fontId="10" fillId="2" borderId="17" xfId="0" applyFont="1" applyFill="1" applyBorder="1" applyAlignment="1">
      <alignment horizontal="center" vertical="center" textRotation="90" wrapText="1"/>
    </xf>
    <xf numFmtId="0" fontId="10" fillId="2" borderId="11" xfId="0" applyFont="1" applyFill="1" applyBorder="1" applyAlignment="1">
      <alignment horizontal="center" vertical="center" textRotation="90" wrapText="1"/>
    </xf>
    <xf numFmtId="0" fontId="10" fillId="2" borderId="20" xfId="0" applyFont="1" applyFill="1" applyBorder="1" applyAlignment="1">
      <alignment horizontal="center" vertical="center" textRotation="90" wrapText="1"/>
    </xf>
    <xf numFmtId="0" fontId="10" fillId="2" borderId="76" xfId="0" applyFont="1" applyFill="1" applyBorder="1" applyAlignment="1">
      <alignment horizontal="center" vertical="center" textRotation="90" wrapText="1"/>
    </xf>
    <xf numFmtId="0" fontId="10" fillId="2" borderId="18" xfId="0" applyFont="1" applyFill="1" applyBorder="1" applyAlignment="1">
      <alignment horizontal="center" vertical="center" textRotation="90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FB70-75E6-42C2-A4F1-EA73F23D6866}">
  <sheetPr>
    <pageSetUpPr fitToPage="1"/>
  </sheetPr>
  <dimension ref="A1:S40"/>
  <sheetViews>
    <sheetView showZeros="0" topLeftCell="A34" zoomScale="89" zoomScaleNormal="89" workbookViewId="0">
      <selection activeCell="D20" sqref="D20"/>
    </sheetView>
  </sheetViews>
  <sheetFormatPr defaultColWidth="8.88671875" defaultRowHeight="15.6" x14ac:dyDescent="0.3"/>
  <cols>
    <col min="1" max="1" width="3" style="77" customWidth="1"/>
    <col min="2" max="2" width="24.109375" style="77" customWidth="1"/>
    <col min="3" max="4" width="9" style="77" customWidth="1"/>
    <col min="5" max="8" width="11" style="77" customWidth="1"/>
    <col min="9" max="10" width="9.33203125" style="77" customWidth="1"/>
    <col min="11" max="17" width="12.109375" style="77" customWidth="1"/>
    <col min="18" max="18" width="9.109375" style="77" customWidth="1"/>
    <col min="19" max="19" width="10.33203125" style="77" customWidth="1"/>
    <col min="20" max="232" width="8.88671875" style="77"/>
    <col min="233" max="233" width="3" style="77" customWidth="1"/>
    <col min="234" max="234" width="31.6640625" style="77" customWidth="1"/>
    <col min="235" max="235" width="6.6640625" style="77" customWidth="1"/>
    <col min="236" max="236" width="6.88671875" style="77" customWidth="1"/>
    <col min="237" max="237" width="6.109375" style="77" customWidth="1"/>
    <col min="238" max="242" width="7.88671875" style="77" customWidth="1"/>
    <col min="243" max="243" width="6.5546875" style="77" customWidth="1"/>
    <col min="244" max="244" width="6.44140625" style="77" customWidth="1"/>
    <col min="245" max="245" width="6" style="77" customWidth="1"/>
    <col min="246" max="246" width="5.6640625" style="77" customWidth="1"/>
    <col min="247" max="247" width="6.5546875" style="77" customWidth="1"/>
    <col min="248" max="249" width="6.33203125" style="77" customWidth="1"/>
    <col min="250" max="250" width="5.88671875" style="77" customWidth="1"/>
    <col min="251" max="252" width="6.44140625" style="77" customWidth="1"/>
    <col min="253" max="256" width="5.6640625" style="77" customWidth="1"/>
    <col min="257" max="257" width="6.33203125" style="77" customWidth="1"/>
    <col min="258" max="258" width="5.6640625" style="77" customWidth="1"/>
    <col min="259" max="259" width="7.33203125" style="77" customWidth="1"/>
    <col min="260" max="260" width="7.44140625" style="77" customWidth="1"/>
    <col min="261" max="488" width="8.88671875" style="77"/>
    <col min="489" max="489" width="3" style="77" customWidth="1"/>
    <col min="490" max="490" width="31.6640625" style="77" customWidth="1"/>
    <col min="491" max="491" width="6.6640625" style="77" customWidth="1"/>
    <col min="492" max="492" width="6.88671875" style="77" customWidth="1"/>
    <col min="493" max="493" width="6.109375" style="77" customWidth="1"/>
    <col min="494" max="498" width="7.88671875" style="77" customWidth="1"/>
    <col min="499" max="499" width="6.5546875" style="77" customWidth="1"/>
    <col min="500" max="500" width="6.44140625" style="77" customWidth="1"/>
    <col min="501" max="501" width="6" style="77" customWidth="1"/>
    <col min="502" max="502" width="5.6640625" style="77" customWidth="1"/>
    <col min="503" max="503" width="6.5546875" style="77" customWidth="1"/>
    <col min="504" max="505" width="6.33203125" style="77" customWidth="1"/>
    <col min="506" max="506" width="5.88671875" style="77" customWidth="1"/>
    <col min="507" max="508" width="6.44140625" style="77" customWidth="1"/>
    <col min="509" max="512" width="5.6640625" style="77" customWidth="1"/>
    <col min="513" max="513" width="6.33203125" style="77" customWidth="1"/>
    <col min="514" max="514" width="5.6640625" style="77" customWidth="1"/>
    <col min="515" max="515" width="7.33203125" style="77" customWidth="1"/>
    <col min="516" max="516" width="7.44140625" style="77" customWidth="1"/>
    <col min="517" max="744" width="8.88671875" style="77"/>
    <col min="745" max="745" width="3" style="77" customWidth="1"/>
    <col min="746" max="746" width="31.6640625" style="77" customWidth="1"/>
    <col min="747" max="747" width="6.6640625" style="77" customWidth="1"/>
    <col min="748" max="748" width="6.88671875" style="77" customWidth="1"/>
    <col min="749" max="749" width="6.109375" style="77" customWidth="1"/>
    <col min="750" max="754" width="7.88671875" style="77" customWidth="1"/>
    <col min="755" max="755" width="6.5546875" style="77" customWidth="1"/>
    <col min="756" max="756" width="6.44140625" style="77" customWidth="1"/>
    <col min="757" max="757" width="6" style="77" customWidth="1"/>
    <col min="758" max="758" width="5.6640625" style="77" customWidth="1"/>
    <col min="759" max="759" width="6.5546875" style="77" customWidth="1"/>
    <col min="760" max="761" width="6.33203125" style="77" customWidth="1"/>
    <col min="762" max="762" width="5.88671875" style="77" customWidth="1"/>
    <col min="763" max="764" width="6.44140625" style="77" customWidth="1"/>
    <col min="765" max="768" width="5.6640625" style="77" customWidth="1"/>
    <col min="769" max="769" width="6.33203125" style="77" customWidth="1"/>
    <col min="770" max="770" width="5.6640625" style="77" customWidth="1"/>
    <col min="771" max="771" width="7.33203125" style="77" customWidth="1"/>
    <col min="772" max="772" width="7.44140625" style="77" customWidth="1"/>
    <col min="773" max="1000" width="8.88671875" style="77"/>
    <col min="1001" max="1001" width="3" style="77" customWidth="1"/>
    <col min="1002" max="1002" width="31.6640625" style="77" customWidth="1"/>
    <col min="1003" max="1003" width="6.6640625" style="77" customWidth="1"/>
    <col min="1004" max="1004" width="6.88671875" style="77" customWidth="1"/>
    <col min="1005" max="1005" width="6.109375" style="77" customWidth="1"/>
    <col min="1006" max="1010" width="7.88671875" style="77" customWidth="1"/>
    <col min="1011" max="1011" width="6.5546875" style="77" customWidth="1"/>
    <col min="1012" max="1012" width="6.44140625" style="77" customWidth="1"/>
    <col min="1013" max="1013" width="6" style="77" customWidth="1"/>
    <col min="1014" max="1014" width="5.6640625" style="77" customWidth="1"/>
    <col min="1015" max="1015" width="6.5546875" style="77" customWidth="1"/>
    <col min="1016" max="1017" width="6.33203125" style="77" customWidth="1"/>
    <col min="1018" max="1018" width="5.88671875" style="77" customWidth="1"/>
    <col min="1019" max="1020" width="6.44140625" style="77" customWidth="1"/>
    <col min="1021" max="1024" width="5.6640625" style="77" customWidth="1"/>
    <col min="1025" max="1025" width="6.33203125" style="77" customWidth="1"/>
    <col min="1026" max="1026" width="5.6640625" style="77" customWidth="1"/>
    <col min="1027" max="1027" width="7.33203125" style="77" customWidth="1"/>
    <col min="1028" max="1028" width="7.44140625" style="77" customWidth="1"/>
    <col min="1029" max="1256" width="8.88671875" style="77"/>
    <col min="1257" max="1257" width="3" style="77" customWidth="1"/>
    <col min="1258" max="1258" width="31.6640625" style="77" customWidth="1"/>
    <col min="1259" max="1259" width="6.6640625" style="77" customWidth="1"/>
    <col min="1260" max="1260" width="6.88671875" style="77" customWidth="1"/>
    <col min="1261" max="1261" width="6.109375" style="77" customWidth="1"/>
    <col min="1262" max="1266" width="7.88671875" style="77" customWidth="1"/>
    <col min="1267" max="1267" width="6.5546875" style="77" customWidth="1"/>
    <col min="1268" max="1268" width="6.44140625" style="77" customWidth="1"/>
    <col min="1269" max="1269" width="6" style="77" customWidth="1"/>
    <col min="1270" max="1270" width="5.6640625" style="77" customWidth="1"/>
    <col min="1271" max="1271" width="6.5546875" style="77" customWidth="1"/>
    <col min="1272" max="1273" width="6.33203125" style="77" customWidth="1"/>
    <col min="1274" max="1274" width="5.88671875" style="77" customWidth="1"/>
    <col min="1275" max="1276" width="6.44140625" style="77" customWidth="1"/>
    <col min="1277" max="1280" width="5.6640625" style="77" customWidth="1"/>
    <col min="1281" max="1281" width="6.33203125" style="77" customWidth="1"/>
    <col min="1282" max="1282" width="5.6640625" style="77" customWidth="1"/>
    <col min="1283" max="1283" width="7.33203125" style="77" customWidth="1"/>
    <col min="1284" max="1284" width="7.44140625" style="77" customWidth="1"/>
    <col min="1285" max="1512" width="8.88671875" style="77"/>
    <col min="1513" max="1513" width="3" style="77" customWidth="1"/>
    <col min="1514" max="1514" width="31.6640625" style="77" customWidth="1"/>
    <col min="1515" max="1515" width="6.6640625" style="77" customWidth="1"/>
    <col min="1516" max="1516" width="6.88671875" style="77" customWidth="1"/>
    <col min="1517" max="1517" width="6.109375" style="77" customWidth="1"/>
    <col min="1518" max="1522" width="7.88671875" style="77" customWidth="1"/>
    <col min="1523" max="1523" width="6.5546875" style="77" customWidth="1"/>
    <col min="1524" max="1524" width="6.44140625" style="77" customWidth="1"/>
    <col min="1525" max="1525" width="6" style="77" customWidth="1"/>
    <col min="1526" max="1526" width="5.6640625" style="77" customWidth="1"/>
    <col min="1527" max="1527" width="6.5546875" style="77" customWidth="1"/>
    <col min="1528" max="1529" width="6.33203125" style="77" customWidth="1"/>
    <col min="1530" max="1530" width="5.88671875" style="77" customWidth="1"/>
    <col min="1531" max="1532" width="6.44140625" style="77" customWidth="1"/>
    <col min="1533" max="1536" width="5.6640625" style="77" customWidth="1"/>
    <col min="1537" max="1537" width="6.33203125" style="77" customWidth="1"/>
    <col min="1538" max="1538" width="5.6640625" style="77" customWidth="1"/>
    <col min="1539" max="1539" width="7.33203125" style="77" customWidth="1"/>
    <col min="1540" max="1540" width="7.44140625" style="77" customWidth="1"/>
    <col min="1541" max="1768" width="8.88671875" style="77"/>
    <col min="1769" max="1769" width="3" style="77" customWidth="1"/>
    <col min="1770" max="1770" width="31.6640625" style="77" customWidth="1"/>
    <col min="1771" max="1771" width="6.6640625" style="77" customWidth="1"/>
    <col min="1772" max="1772" width="6.88671875" style="77" customWidth="1"/>
    <col min="1773" max="1773" width="6.109375" style="77" customWidth="1"/>
    <col min="1774" max="1778" width="7.88671875" style="77" customWidth="1"/>
    <col min="1779" max="1779" width="6.5546875" style="77" customWidth="1"/>
    <col min="1780" max="1780" width="6.44140625" style="77" customWidth="1"/>
    <col min="1781" max="1781" width="6" style="77" customWidth="1"/>
    <col min="1782" max="1782" width="5.6640625" style="77" customWidth="1"/>
    <col min="1783" max="1783" width="6.5546875" style="77" customWidth="1"/>
    <col min="1784" max="1785" width="6.33203125" style="77" customWidth="1"/>
    <col min="1786" max="1786" width="5.88671875" style="77" customWidth="1"/>
    <col min="1787" max="1788" width="6.44140625" style="77" customWidth="1"/>
    <col min="1789" max="1792" width="5.6640625" style="77" customWidth="1"/>
    <col min="1793" max="1793" width="6.33203125" style="77" customWidth="1"/>
    <col min="1794" max="1794" width="5.6640625" style="77" customWidth="1"/>
    <col min="1795" max="1795" width="7.33203125" style="77" customWidth="1"/>
    <col min="1796" max="1796" width="7.44140625" style="77" customWidth="1"/>
    <col min="1797" max="2024" width="8.88671875" style="77"/>
    <col min="2025" max="2025" width="3" style="77" customWidth="1"/>
    <col min="2026" max="2026" width="31.6640625" style="77" customWidth="1"/>
    <col min="2027" max="2027" width="6.6640625" style="77" customWidth="1"/>
    <col min="2028" max="2028" width="6.88671875" style="77" customWidth="1"/>
    <col min="2029" max="2029" width="6.109375" style="77" customWidth="1"/>
    <col min="2030" max="2034" width="7.88671875" style="77" customWidth="1"/>
    <col min="2035" max="2035" width="6.5546875" style="77" customWidth="1"/>
    <col min="2036" max="2036" width="6.44140625" style="77" customWidth="1"/>
    <col min="2037" max="2037" width="6" style="77" customWidth="1"/>
    <col min="2038" max="2038" width="5.6640625" style="77" customWidth="1"/>
    <col min="2039" max="2039" width="6.5546875" style="77" customWidth="1"/>
    <col min="2040" max="2041" width="6.33203125" style="77" customWidth="1"/>
    <col min="2042" max="2042" width="5.88671875" style="77" customWidth="1"/>
    <col min="2043" max="2044" width="6.44140625" style="77" customWidth="1"/>
    <col min="2045" max="2048" width="5.6640625" style="77" customWidth="1"/>
    <col min="2049" max="2049" width="6.33203125" style="77" customWidth="1"/>
    <col min="2050" max="2050" width="5.6640625" style="77" customWidth="1"/>
    <col min="2051" max="2051" width="7.33203125" style="77" customWidth="1"/>
    <col min="2052" max="2052" width="7.44140625" style="77" customWidth="1"/>
    <col min="2053" max="2280" width="8.88671875" style="77"/>
    <col min="2281" max="2281" width="3" style="77" customWidth="1"/>
    <col min="2282" max="2282" width="31.6640625" style="77" customWidth="1"/>
    <col min="2283" max="2283" width="6.6640625" style="77" customWidth="1"/>
    <col min="2284" max="2284" width="6.88671875" style="77" customWidth="1"/>
    <col min="2285" max="2285" width="6.109375" style="77" customWidth="1"/>
    <col min="2286" max="2290" width="7.88671875" style="77" customWidth="1"/>
    <col min="2291" max="2291" width="6.5546875" style="77" customWidth="1"/>
    <col min="2292" max="2292" width="6.44140625" style="77" customWidth="1"/>
    <col min="2293" max="2293" width="6" style="77" customWidth="1"/>
    <col min="2294" max="2294" width="5.6640625" style="77" customWidth="1"/>
    <col min="2295" max="2295" width="6.5546875" style="77" customWidth="1"/>
    <col min="2296" max="2297" width="6.33203125" style="77" customWidth="1"/>
    <col min="2298" max="2298" width="5.88671875" style="77" customWidth="1"/>
    <col min="2299" max="2300" width="6.44140625" style="77" customWidth="1"/>
    <col min="2301" max="2304" width="5.6640625" style="77" customWidth="1"/>
    <col min="2305" max="2305" width="6.33203125" style="77" customWidth="1"/>
    <col min="2306" max="2306" width="5.6640625" style="77" customWidth="1"/>
    <col min="2307" max="2307" width="7.33203125" style="77" customWidth="1"/>
    <col min="2308" max="2308" width="7.44140625" style="77" customWidth="1"/>
    <col min="2309" max="2536" width="8.88671875" style="77"/>
    <col min="2537" max="2537" width="3" style="77" customWidth="1"/>
    <col min="2538" max="2538" width="31.6640625" style="77" customWidth="1"/>
    <col min="2539" max="2539" width="6.6640625" style="77" customWidth="1"/>
    <col min="2540" max="2540" width="6.88671875" style="77" customWidth="1"/>
    <col min="2541" max="2541" width="6.109375" style="77" customWidth="1"/>
    <col min="2542" max="2546" width="7.88671875" style="77" customWidth="1"/>
    <col min="2547" max="2547" width="6.5546875" style="77" customWidth="1"/>
    <col min="2548" max="2548" width="6.44140625" style="77" customWidth="1"/>
    <col min="2549" max="2549" width="6" style="77" customWidth="1"/>
    <col min="2550" max="2550" width="5.6640625" style="77" customWidth="1"/>
    <col min="2551" max="2551" width="6.5546875" style="77" customWidth="1"/>
    <col min="2552" max="2553" width="6.33203125" style="77" customWidth="1"/>
    <col min="2554" max="2554" width="5.88671875" style="77" customWidth="1"/>
    <col min="2555" max="2556" width="6.44140625" style="77" customWidth="1"/>
    <col min="2557" max="2560" width="5.6640625" style="77" customWidth="1"/>
    <col min="2561" max="2561" width="6.33203125" style="77" customWidth="1"/>
    <col min="2562" max="2562" width="5.6640625" style="77" customWidth="1"/>
    <col min="2563" max="2563" width="7.33203125" style="77" customWidth="1"/>
    <col min="2564" max="2564" width="7.44140625" style="77" customWidth="1"/>
    <col min="2565" max="2792" width="8.88671875" style="77"/>
    <col min="2793" max="2793" width="3" style="77" customWidth="1"/>
    <col min="2794" max="2794" width="31.6640625" style="77" customWidth="1"/>
    <col min="2795" max="2795" width="6.6640625" style="77" customWidth="1"/>
    <col min="2796" max="2796" width="6.88671875" style="77" customWidth="1"/>
    <col min="2797" max="2797" width="6.109375" style="77" customWidth="1"/>
    <col min="2798" max="2802" width="7.88671875" style="77" customWidth="1"/>
    <col min="2803" max="2803" width="6.5546875" style="77" customWidth="1"/>
    <col min="2804" max="2804" width="6.44140625" style="77" customWidth="1"/>
    <col min="2805" max="2805" width="6" style="77" customWidth="1"/>
    <col min="2806" max="2806" width="5.6640625" style="77" customWidth="1"/>
    <col min="2807" max="2807" width="6.5546875" style="77" customWidth="1"/>
    <col min="2808" max="2809" width="6.33203125" style="77" customWidth="1"/>
    <col min="2810" max="2810" width="5.88671875" style="77" customWidth="1"/>
    <col min="2811" max="2812" width="6.44140625" style="77" customWidth="1"/>
    <col min="2813" max="2816" width="5.6640625" style="77" customWidth="1"/>
    <col min="2817" max="2817" width="6.33203125" style="77" customWidth="1"/>
    <col min="2818" max="2818" width="5.6640625" style="77" customWidth="1"/>
    <col min="2819" max="2819" width="7.33203125" style="77" customWidth="1"/>
    <col min="2820" max="2820" width="7.44140625" style="77" customWidth="1"/>
    <col min="2821" max="3048" width="8.88671875" style="77"/>
    <col min="3049" max="3049" width="3" style="77" customWidth="1"/>
    <col min="3050" max="3050" width="31.6640625" style="77" customWidth="1"/>
    <col min="3051" max="3051" width="6.6640625" style="77" customWidth="1"/>
    <col min="3052" max="3052" width="6.88671875" style="77" customWidth="1"/>
    <col min="3053" max="3053" width="6.109375" style="77" customWidth="1"/>
    <col min="3054" max="3058" width="7.88671875" style="77" customWidth="1"/>
    <col min="3059" max="3059" width="6.5546875" style="77" customWidth="1"/>
    <col min="3060" max="3060" width="6.44140625" style="77" customWidth="1"/>
    <col min="3061" max="3061" width="6" style="77" customWidth="1"/>
    <col min="3062" max="3062" width="5.6640625" style="77" customWidth="1"/>
    <col min="3063" max="3063" width="6.5546875" style="77" customWidth="1"/>
    <col min="3064" max="3065" width="6.33203125" style="77" customWidth="1"/>
    <col min="3066" max="3066" width="5.88671875" style="77" customWidth="1"/>
    <col min="3067" max="3068" width="6.44140625" style="77" customWidth="1"/>
    <col min="3069" max="3072" width="5.6640625" style="77" customWidth="1"/>
    <col min="3073" max="3073" width="6.33203125" style="77" customWidth="1"/>
    <col min="3074" max="3074" width="5.6640625" style="77" customWidth="1"/>
    <col min="3075" max="3075" width="7.33203125" style="77" customWidth="1"/>
    <col min="3076" max="3076" width="7.44140625" style="77" customWidth="1"/>
    <col min="3077" max="3304" width="8.88671875" style="77"/>
    <col min="3305" max="3305" width="3" style="77" customWidth="1"/>
    <col min="3306" max="3306" width="31.6640625" style="77" customWidth="1"/>
    <col min="3307" max="3307" width="6.6640625" style="77" customWidth="1"/>
    <col min="3308" max="3308" width="6.88671875" style="77" customWidth="1"/>
    <col min="3309" max="3309" width="6.109375" style="77" customWidth="1"/>
    <col min="3310" max="3314" width="7.88671875" style="77" customWidth="1"/>
    <col min="3315" max="3315" width="6.5546875" style="77" customWidth="1"/>
    <col min="3316" max="3316" width="6.44140625" style="77" customWidth="1"/>
    <col min="3317" max="3317" width="6" style="77" customWidth="1"/>
    <col min="3318" max="3318" width="5.6640625" style="77" customWidth="1"/>
    <col min="3319" max="3319" width="6.5546875" style="77" customWidth="1"/>
    <col min="3320" max="3321" width="6.33203125" style="77" customWidth="1"/>
    <col min="3322" max="3322" width="5.88671875" style="77" customWidth="1"/>
    <col min="3323" max="3324" width="6.44140625" style="77" customWidth="1"/>
    <col min="3325" max="3328" width="5.6640625" style="77" customWidth="1"/>
    <col min="3329" max="3329" width="6.33203125" style="77" customWidth="1"/>
    <col min="3330" max="3330" width="5.6640625" style="77" customWidth="1"/>
    <col min="3331" max="3331" width="7.33203125" style="77" customWidth="1"/>
    <col min="3332" max="3332" width="7.44140625" style="77" customWidth="1"/>
    <col min="3333" max="3560" width="8.88671875" style="77"/>
    <col min="3561" max="3561" width="3" style="77" customWidth="1"/>
    <col min="3562" max="3562" width="31.6640625" style="77" customWidth="1"/>
    <col min="3563" max="3563" width="6.6640625" style="77" customWidth="1"/>
    <col min="3564" max="3564" width="6.88671875" style="77" customWidth="1"/>
    <col min="3565" max="3565" width="6.109375" style="77" customWidth="1"/>
    <col min="3566" max="3570" width="7.88671875" style="77" customWidth="1"/>
    <col min="3571" max="3571" width="6.5546875" style="77" customWidth="1"/>
    <col min="3572" max="3572" width="6.44140625" style="77" customWidth="1"/>
    <col min="3573" max="3573" width="6" style="77" customWidth="1"/>
    <col min="3574" max="3574" width="5.6640625" style="77" customWidth="1"/>
    <col min="3575" max="3575" width="6.5546875" style="77" customWidth="1"/>
    <col min="3576" max="3577" width="6.33203125" style="77" customWidth="1"/>
    <col min="3578" max="3578" width="5.88671875" style="77" customWidth="1"/>
    <col min="3579" max="3580" width="6.44140625" style="77" customWidth="1"/>
    <col min="3581" max="3584" width="5.6640625" style="77" customWidth="1"/>
    <col min="3585" max="3585" width="6.33203125" style="77" customWidth="1"/>
    <col min="3586" max="3586" width="5.6640625" style="77" customWidth="1"/>
    <col min="3587" max="3587" width="7.33203125" style="77" customWidth="1"/>
    <col min="3588" max="3588" width="7.44140625" style="77" customWidth="1"/>
    <col min="3589" max="3816" width="8.88671875" style="77"/>
    <col min="3817" max="3817" width="3" style="77" customWidth="1"/>
    <col min="3818" max="3818" width="31.6640625" style="77" customWidth="1"/>
    <col min="3819" max="3819" width="6.6640625" style="77" customWidth="1"/>
    <col min="3820" max="3820" width="6.88671875" style="77" customWidth="1"/>
    <col min="3821" max="3821" width="6.109375" style="77" customWidth="1"/>
    <col min="3822" max="3826" width="7.88671875" style="77" customWidth="1"/>
    <col min="3827" max="3827" width="6.5546875" style="77" customWidth="1"/>
    <col min="3828" max="3828" width="6.44140625" style="77" customWidth="1"/>
    <col min="3829" max="3829" width="6" style="77" customWidth="1"/>
    <col min="3830" max="3830" width="5.6640625" style="77" customWidth="1"/>
    <col min="3831" max="3831" width="6.5546875" style="77" customWidth="1"/>
    <col min="3832" max="3833" width="6.33203125" style="77" customWidth="1"/>
    <col min="3834" max="3834" width="5.88671875" style="77" customWidth="1"/>
    <col min="3835" max="3836" width="6.44140625" style="77" customWidth="1"/>
    <col min="3837" max="3840" width="5.6640625" style="77" customWidth="1"/>
    <col min="3841" max="3841" width="6.33203125" style="77" customWidth="1"/>
    <col min="3842" max="3842" width="5.6640625" style="77" customWidth="1"/>
    <col min="3843" max="3843" width="7.33203125" style="77" customWidth="1"/>
    <col min="3844" max="3844" width="7.44140625" style="77" customWidth="1"/>
    <col min="3845" max="4072" width="8.88671875" style="77"/>
    <col min="4073" max="4073" width="3" style="77" customWidth="1"/>
    <col min="4074" max="4074" width="31.6640625" style="77" customWidth="1"/>
    <col min="4075" max="4075" width="6.6640625" style="77" customWidth="1"/>
    <col min="4076" max="4076" width="6.88671875" style="77" customWidth="1"/>
    <col min="4077" max="4077" width="6.109375" style="77" customWidth="1"/>
    <col min="4078" max="4082" width="7.88671875" style="77" customWidth="1"/>
    <col min="4083" max="4083" width="6.5546875" style="77" customWidth="1"/>
    <col min="4084" max="4084" width="6.44140625" style="77" customWidth="1"/>
    <col min="4085" max="4085" width="6" style="77" customWidth="1"/>
    <col min="4086" max="4086" width="5.6640625" style="77" customWidth="1"/>
    <col min="4087" max="4087" width="6.5546875" style="77" customWidth="1"/>
    <col min="4088" max="4089" width="6.33203125" style="77" customWidth="1"/>
    <col min="4090" max="4090" width="5.88671875" style="77" customWidth="1"/>
    <col min="4091" max="4092" width="6.44140625" style="77" customWidth="1"/>
    <col min="4093" max="4096" width="5.6640625" style="77" customWidth="1"/>
    <col min="4097" max="4097" width="6.33203125" style="77" customWidth="1"/>
    <col min="4098" max="4098" width="5.6640625" style="77" customWidth="1"/>
    <col min="4099" max="4099" width="7.33203125" style="77" customWidth="1"/>
    <col min="4100" max="4100" width="7.44140625" style="77" customWidth="1"/>
    <col min="4101" max="4328" width="8.88671875" style="77"/>
    <col min="4329" max="4329" width="3" style="77" customWidth="1"/>
    <col min="4330" max="4330" width="31.6640625" style="77" customWidth="1"/>
    <col min="4331" max="4331" width="6.6640625" style="77" customWidth="1"/>
    <col min="4332" max="4332" width="6.88671875" style="77" customWidth="1"/>
    <col min="4333" max="4333" width="6.109375" style="77" customWidth="1"/>
    <col min="4334" max="4338" width="7.88671875" style="77" customWidth="1"/>
    <col min="4339" max="4339" width="6.5546875" style="77" customWidth="1"/>
    <col min="4340" max="4340" width="6.44140625" style="77" customWidth="1"/>
    <col min="4341" max="4341" width="6" style="77" customWidth="1"/>
    <col min="4342" max="4342" width="5.6640625" style="77" customWidth="1"/>
    <col min="4343" max="4343" width="6.5546875" style="77" customWidth="1"/>
    <col min="4344" max="4345" width="6.33203125" style="77" customWidth="1"/>
    <col min="4346" max="4346" width="5.88671875" style="77" customWidth="1"/>
    <col min="4347" max="4348" width="6.44140625" style="77" customWidth="1"/>
    <col min="4349" max="4352" width="5.6640625" style="77" customWidth="1"/>
    <col min="4353" max="4353" width="6.33203125" style="77" customWidth="1"/>
    <col min="4354" max="4354" width="5.6640625" style="77" customWidth="1"/>
    <col min="4355" max="4355" width="7.33203125" style="77" customWidth="1"/>
    <col min="4356" max="4356" width="7.44140625" style="77" customWidth="1"/>
    <col min="4357" max="4584" width="8.88671875" style="77"/>
    <col min="4585" max="4585" width="3" style="77" customWidth="1"/>
    <col min="4586" max="4586" width="31.6640625" style="77" customWidth="1"/>
    <col min="4587" max="4587" width="6.6640625" style="77" customWidth="1"/>
    <col min="4588" max="4588" width="6.88671875" style="77" customWidth="1"/>
    <col min="4589" max="4589" width="6.109375" style="77" customWidth="1"/>
    <col min="4590" max="4594" width="7.88671875" style="77" customWidth="1"/>
    <col min="4595" max="4595" width="6.5546875" style="77" customWidth="1"/>
    <col min="4596" max="4596" width="6.44140625" style="77" customWidth="1"/>
    <col min="4597" max="4597" width="6" style="77" customWidth="1"/>
    <col min="4598" max="4598" width="5.6640625" style="77" customWidth="1"/>
    <col min="4599" max="4599" width="6.5546875" style="77" customWidth="1"/>
    <col min="4600" max="4601" width="6.33203125" style="77" customWidth="1"/>
    <col min="4602" max="4602" width="5.88671875" style="77" customWidth="1"/>
    <col min="4603" max="4604" width="6.44140625" style="77" customWidth="1"/>
    <col min="4605" max="4608" width="5.6640625" style="77" customWidth="1"/>
    <col min="4609" max="4609" width="6.33203125" style="77" customWidth="1"/>
    <col min="4610" max="4610" width="5.6640625" style="77" customWidth="1"/>
    <col min="4611" max="4611" width="7.33203125" style="77" customWidth="1"/>
    <col min="4612" max="4612" width="7.44140625" style="77" customWidth="1"/>
    <col min="4613" max="4840" width="8.88671875" style="77"/>
    <col min="4841" max="4841" width="3" style="77" customWidth="1"/>
    <col min="4842" max="4842" width="31.6640625" style="77" customWidth="1"/>
    <col min="4843" max="4843" width="6.6640625" style="77" customWidth="1"/>
    <col min="4844" max="4844" width="6.88671875" style="77" customWidth="1"/>
    <col min="4845" max="4845" width="6.109375" style="77" customWidth="1"/>
    <col min="4846" max="4850" width="7.88671875" style="77" customWidth="1"/>
    <col min="4851" max="4851" width="6.5546875" style="77" customWidth="1"/>
    <col min="4852" max="4852" width="6.44140625" style="77" customWidth="1"/>
    <col min="4853" max="4853" width="6" style="77" customWidth="1"/>
    <col min="4854" max="4854" width="5.6640625" style="77" customWidth="1"/>
    <col min="4855" max="4855" width="6.5546875" style="77" customWidth="1"/>
    <col min="4856" max="4857" width="6.33203125" style="77" customWidth="1"/>
    <col min="4858" max="4858" width="5.88671875" style="77" customWidth="1"/>
    <col min="4859" max="4860" width="6.44140625" style="77" customWidth="1"/>
    <col min="4861" max="4864" width="5.6640625" style="77" customWidth="1"/>
    <col min="4865" max="4865" width="6.33203125" style="77" customWidth="1"/>
    <col min="4866" max="4866" width="5.6640625" style="77" customWidth="1"/>
    <col min="4867" max="4867" width="7.33203125" style="77" customWidth="1"/>
    <col min="4868" max="4868" width="7.44140625" style="77" customWidth="1"/>
    <col min="4869" max="5096" width="8.88671875" style="77"/>
    <col min="5097" max="5097" width="3" style="77" customWidth="1"/>
    <col min="5098" max="5098" width="31.6640625" style="77" customWidth="1"/>
    <col min="5099" max="5099" width="6.6640625" style="77" customWidth="1"/>
    <col min="5100" max="5100" width="6.88671875" style="77" customWidth="1"/>
    <col min="5101" max="5101" width="6.109375" style="77" customWidth="1"/>
    <col min="5102" max="5106" width="7.88671875" style="77" customWidth="1"/>
    <col min="5107" max="5107" width="6.5546875" style="77" customWidth="1"/>
    <col min="5108" max="5108" width="6.44140625" style="77" customWidth="1"/>
    <col min="5109" max="5109" width="6" style="77" customWidth="1"/>
    <col min="5110" max="5110" width="5.6640625" style="77" customWidth="1"/>
    <col min="5111" max="5111" width="6.5546875" style="77" customWidth="1"/>
    <col min="5112" max="5113" width="6.33203125" style="77" customWidth="1"/>
    <col min="5114" max="5114" width="5.88671875" style="77" customWidth="1"/>
    <col min="5115" max="5116" width="6.44140625" style="77" customWidth="1"/>
    <col min="5117" max="5120" width="5.6640625" style="77" customWidth="1"/>
    <col min="5121" max="5121" width="6.33203125" style="77" customWidth="1"/>
    <col min="5122" max="5122" width="5.6640625" style="77" customWidth="1"/>
    <col min="5123" max="5123" width="7.33203125" style="77" customWidth="1"/>
    <col min="5124" max="5124" width="7.44140625" style="77" customWidth="1"/>
    <col min="5125" max="5352" width="8.88671875" style="77"/>
    <col min="5353" max="5353" width="3" style="77" customWidth="1"/>
    <col min="5354" max="5354" width="31.6640625" style="77" customWidth="1"/>
    <col min="5355" max="5355" width="6.6640625" style="77" customWidth="1"/>
    <col min="5356" max="5356" width="6.88671875" style="77" customWidth="1"/>
    <col min="5357" max="5357" width="6.109375" style="77" customWidth="1"/>
    <col min="5358" max="5362" width="7.88671875" style="77" customWidth="1"/>
    <col min="5363" max="5363" width="6.5546875" style="77" customWidth="1"/>
    <col min="5364" max="5364" width="6.44140625" style="77" customWidth="1"/>
    <col min="5365" max="5365" width="6" style="77" customWidth="1"/>
    <col min="5366" max="5366" width="5.6640625" style="77" customWidth="1"/>
    <col min="5367" max="5367" width="6.5546875" style="77" customWidth="1"/>
    <col min="5368" max="5369" width="6.33203125" style="77" customWidth="1"/>
    <col min="5370" max="5370" width="5.88671875" style="77" customWidth="1"/>
    <col min="5371" max="5372" width="6.44140625" style="77" customWidth="1"/>
    <col min="5373" max="5376" width="5.6640625" style="77" customWidth="1"/>
    <col min="5377" max="5377" width="6.33203125" style="77" customWidth="1"/>
    <col min="5378" max="5378" width="5.6640625" style="77" customWidth="1"/>
    <col min="5379" max="5379" width="7.33203125" style="77" customWidth="1"/>
    <col min="5380" max="5380" width="7.44140625" style="77" customWidth="1"/>
    <col min="5381" max="5608" width="8.88671875" style="77"/>
    <col min="5609" max="5609" width="3" style="77" customWidth="1"/>
    <col min="5610" max="5610" width="31.6640625" style="77" customWidth="1"/>
    <col min="5611" max="5611" width="6.6640625" style="77" customWidth="1"/>
    <col min="5612" max="5612" width="6.88671875" style="77" customWidth="1"/>
    <col min="5613" max="5613" width="6.109375" style="77" customWidth="1"/>
    <col min="5614" max="5618" width="7.88671875" style="77" customWidth="1"/>
    <col min="5619" max="5619" width="6.5546875" style="77" customWidth="1"/>
    <col min="5620" max="5620" width="6.44140625" style="77" customWidth="1"/>
    <col min="5621" max="5621" width="6" style="77" customWidth="1"/>
    <col min="5622" max="5622" width="5.6640625" style="77" customWidth="1"/>
    <col min="5623" max="5623" width="6.5546875" style="77" customWidth="1"/>
    <col min="5624" max="5625" width="6.33203125" style="77" customWidth="1"/>
    <col min="5626" max="5626" width="5.88671875" style="77" customWidth="1"/>
    <col min="5627" max="5628" width="6.44140625" style="77" customWidth="1"/>
    <col min="5629" max="5632" width="5.6640625" style="77" customWidth="1"/>
    <col min="5633" max="5633" width="6.33203125" style="77" customWidth="1"/>
    <col min="5634" max="5634" width="5.6640625" style="77" customWidth="1"/>
    <col min="5635" max="5635" width="7.33203125" style="77" customWidth="1"/>
    <col min="5636" max="5636" width="7.44140625" style="77" customWidth="1"/>
    <col min="5637" max="5864" width="8.88671875" style="77"/>
    <col min="5865" max="5865" width="3" style="77" customWidth="1"/>
    <col min="5866" max="5866" width="31.6640625" style="77" customWidth="1"/>
    <col min="5867" max="5867" width="6.6640625" style="77" customWidth="1"/>
    <col min="5868" max="5868" width="6.88671875" style="77" customWidth="1"/>
    <col min="5869" max="5869" width="6.109375" style="77" customWidth="1"/>
    <col min="5870" max="5874" width="7.88671875" style="77" customWidth="1"/>
    <col min="5875" max="5875" width="6.5546875" style="77" customWidth="1"/>
    <col min="5876" max="5876" width="6.44140625" style="77" customWidth="1"/>
    <col min="5877" max="5877" width="6" style="77" customWidth="1"/>
    <col min="5878" max="5878" width="5.6640625" style="77" customWidth="1"/>
    <col min="5879" max="5879" width="6.5546875" style="77" customWidth="1"/>
    <col min="5880" max="5881" width="6.33203125" style="77" customWidth="1"/>
    <col min="5882" max="5882" width="5.88671875" style="77" customWidth="1"/>
    <col min="5883" max="5884" width="6.44140625" style="77" customWidth="1"/>
    <col min="5885" max="5888" width="5.6640625" style="77" customWidth="1"/>
    <col min="5889" max="5889" width="6.33203125" style="77" customWidth="1"/>
    <col min="5890" max="5890" width="5.6640625" style="77" customWidth="1"/>
    <col min="5891" max="5891" width="7.33203125" style="77" customWidth="1"/>
    <col min="5892" max="5892" width="7.44140625" style="77" customWidth="1"/>
    <col min="5893" max="6120" width="8.88671875" style="77"/>
    <col min="6121" max="6121" width="3" style="77" customWidth="1"/>
    <col min="6122" max="6122" width="31.6640625" style="77" customWidth="1"/>
    <col min="6123" max="6123" width="6.6640625" style="77" customWidth="1"/>
    <col min="6124" max="6124" width="6.88671875" style="77" customWidth="1"/>
    <col min="6125" max="6125" width="6.109375" style="77" customWidth="1"/>
    <col min="6126" max="6130" width="7.88671875" style="77" customWidth="1"/>
    <col min="6131" max="6131" width="6.5546875" style="77" customWidth="1"/>
    <col min="6132" max="6132" width="6.44140625" style="77" customWidth="1"/>
    <col min="6133" max="6133" width="6" style="77" customWidth="1"/>
    <col min="6134" max="6134" width="5.6640625" style="77" customWidth="1"/>
    <col min="6135" max="6135" width="6.5546875" style="77" customWidth="1"/>
    <col min="6136" max="6137" width="6.33203125" style="77" customWidth="1"/>
    <col min="6138" max="6138" width="5.88671875" style="77" customWidth="1"/>
    <col min="6139" max="6140" width="6.44140625" style="77" customWidth="1"/>
    <col min="6141" max="6144" width="5.6640625" style="77" customWidth="1"/>
    <col min="6145" max="6145" width="6.33203125" style="77" customWidth="1"/>
    <col min="6146" max="6146" width="5.6640625" style="77" customWidth="1"/>
    <col min="6147" max="6147" width="7.33203125" style="77" customWidth="1"/>
    <col min="6148" max="6148" width="7.44140625" style="77" customWidth="1"/>
    <col min="6149" max="6376" width="8.88671875" style="77"/>
    <col min="6377" max="6377" width="3" style="77" customWidth="1"/>
    <col min="6378" max="6378" width="31.6640625" style="77" customWidth="1"/>
    <col min="6379" max="6379" width="6.6640625" style="77" customWidth="1"/>
    <col min="6380" max="6380" width="6.88671875" style="77" customWidth="1"/>
    <col min="6381" max="6381" width="6.109375" style="77" customWidth="1"/>
    <col min="6382" max="6386" width="7.88671875" style="77" customWidth="1"/>
    <col min="6387" max="6387" width="6.5546875" style="77" customWidth="1"/>
    <col min="6388" max="6388" width="6.44140625" style="77" customWidth="1"/>
    <col min="6389" max="6389" width="6" style="77" customWidth="1"/>
    <col min="6390" max="6390" width="5.6640625" style="77" customWidth="1"/>
    <col min="6391" max="6391" width="6.5546875" style="77" customWidth="1"/>
    <col min="6392" max="6393" width="6.33203125" style="77" customWidth="1"/>
    <col min="6394" max="6394" width="5.88671875" style="77" customWidth="1"/>
    <col min="6395" max="6396" width="6.44140625" style="77" customWidth="1"/>
    <col min="6397" max="6400" width="5.6640625" style="77" customWidth="1"/>
    <col min="6401" max="6401" width="6.33203125" style="77" customWidth="1"/>
    <col min="6402" max="6402" width="5.6640625" style="77" customWidth="1"/>
    <col min="6403" max="6403" width="7.33203125" style="77" customWidth="1"/>
    <col min="6404" max="6404" width="7.44140625" style="77" customWidth="1"/>
    <col min="6405" max="6632" width="8.88671875" style="77"/>
    <col min="6633" max="6633" width="3" style="77" customWidth="1"/>
    <col min="6634" max="6634" width="31.6640625" style="77" customWidth="1"/>
    <col min="6635" max="6635" width="6.6640625" style="77" customWidth="1"/>
    <col min="6636" max="6636" width="6.88671875" style="77" customWidth="1"/>
    <col min="6637" max="6637" width="6.109375" style="77" customWidth="1"/>
    <col min="6638" max="6642" width="7.88671875" style="77" customWidth="1"/>
    <col min="6643" max="6643" width="6.5546875" style="77" customWidth="1"/>
    <col min="6644" max="6644" width="6.44140625" style="77" customWidth="1"/>
    <col min="6645" max="6645" width="6" style="77" customWidth="1"/>
    <col min="6646" max="6646" width="5.6640625" style="77" customWidth="1"/>
    <col min="6647" max="6647" width="6.5546875" style="77" customWidth="1"/>
    <col min="6648" max="6649" width="6.33203125" style="77" customWidth="1"/>
    <col min="6650" max="6650" width="5.88671875" style="77" customWidth="1"/>
    <col min="6651" max="6652" width="6.44140625" style="77" customWidth="1"/>
    <col min="6653" max="6656" width="5.6640625" style="77" customWidth="1"/>
    <col min="6657" max="6657" width="6.33203125" style="77" customWidth="1"/>
    <col min="6658" max="6658" width="5.6640625" style="77" customWidth="1"/>
    <col min="6659" max="6659" width="7.33203125" style="77" customWidth="1"/>
    <col min="6660" max="6660" width="7.44140625" style="77" customWidth="1"/>
    <col min="6661" max="6888" width="8.88671875" style="77"/>
    <col min="6889" max="6889" width="3" style="77" customWidth="1"/>
    <col min="6890" max="6890" width="31.6640625" style="77" customWidth="1"/>
    <col min="6891" max="6891" width="6.6640625" style="77" customWidth="1"/>
    <col min="6892" max="6892" width="6.88671875" style="77" customWidth="1"/>
    <col min="6893" max="6893" width="6.109375" style="77" customWidth="1"/>
    <col min="6894" max="6898" width="7.88671875" style="77" customWidth="1"/>
    <col min="6899" max="6899" width="6.5546875" style="77" customWidth="1"/>
    <col min="6900" max="6900" width="6.44140625" style="77" customWidth="1"/>
    <col min="6901" max="6901" width="6" style="77" customWidth="1"/>
    <col min="6902" max="6902" width="5.6640625" style="77" customWidth="1"/>
    <col min="6903" max="6903" width="6.5546875" style="77" customWidth="1"/>
    <col min="6904" max="6905" width="6.33203125" style="77" customWidth="1"/>
    <col min="6906" max="6906" width="5.88671875" style="77" customWidth="1"/>
    <col min="6907" max="6908" width="6.44140625" style="77" customWidth="1"/>
    <col min="6909" max="6912" width="5.6640625" style="77" customWidth="1"/>
    <col min="6913" max="6913" width="6.33203125" style="77" customWidth="1"/>
    <col min="6914" max="6914" width="5.6640625" style="77" customWidth="1"/>
    <col min="6915" max="6915" width="7.33203125" style="77" customWidth="1"/>
    <col min="6916" max="6916" width="7.44140625" style="77" customWidth="1"/>
    <col min="6917" max="7144" width="8.88671875" style="77"/>
    <col min="7145" max="7145" width="3" style="77" customWidth="1"/>
    <col min="7146" max="7146" width="31.6640625" style="77" customWidth="1"/>
    <col min="7147" max="7147" width="6.6640625" style="77" customWidth="1"/>
    <col min="7148" max="7148" width="6.88671875" style="77" customWidth="1"/>
    <col min="7149" max="7149" width="6.109375" style="77" customWidth="1"/>
    <col min="7150" max="7154" width="7.88671875" style="77" customWidth="1"/>
    <col min="7155" max="7155" width="6.5546875" style="77" customWidth="1"/>
    <col min="7156" max="7156" width="6.44140625" style="77" customWidth="1"/>
    <col min="7157" max="7157" width="6" style="77" customWidth="1"/>
    <col min="7158" max="7158" width="5.6640625" style="77" customWidth="1"/>
    <col min="7159" max="7159" width="6.5546875" style="77" customWidth="1"/>
    <col min="7160" max="7161" width="6.33203125" style="77" customWidth="1"/>
    <col min="7162" max="7162" width="5.88671875" style="77" customWidth="1"/>
    <col min="7163" max="7164" width="6.44140625" style="77" customWidth="1"/>
    <col min="7165" max="7168" width="5.6640625" style="77" customWidth="1"/>
    <col min="7169" max="7169" width="6.33203125" style="77" customWidth="1"/>
    <col min="7170" max="7170" width="5.6640625" style="77" customWidth="1"/>
    <col min="7171" max="7171" width="7.33203125" style="77" customWidth="1"/>
    <col min="7172" max="7172" width="7.44140625" style="77" customWidth="1"/>
    <col min="7173" max="7400" width="8.88671875" style="77"/>
    <col min="7401" max="7401" width="3" style="77" customWidth="1"/>
    <col min="7402" max="7402" width="31.6640625" style="77" customWidth="1"/>
    <col min="7403" max="7403" width="6.6640625" style="77" customWidth="1"/>
    <col min="7404" max="7404" width="6.88671875" style="77" customWidth="1"/>
    <col min="7405" max="7405" width="6.109375" style="77" customWidth="1"/>
    <col min="7406" max="7410" width="7.88671875" style="77" customWidth="1"/>
    <col min="7411" max="7411" width="6.5546875" style="77" customWidth="1"/>
    <col min="7412" max="7412" width="6.44140625" style="77" customWidth="1"/>
    <col min="7413" max="7413" width="6" style="77" customWidth="1"/>
    <col min="7414" max="7414" width="5.6640625" style="77" customWidth="1"/>
    <col min="7415" max="7415" width="6.5546875" style="77" customWidth="1"/>
    <col min="7416" max="7417" width="6.33203125" style="77" customWidth="1"/>
    <col min="7418" max="7418" width="5.88671875" style="77" customWidth="1"/>
    <col min="7419" max="7420" width="6.44140625" style="77" customWidth="1"/>
    <col min="7421" max="7424" width="5.6640625" style="77" customWidth="1"/>
    <col min="7425" max="7425" width="6.33203125" style="77" customWidth="1"/>
    <col min="7426" max="7426" width="5.6640625" style="77" customWidth="1"/>
    <col min="7427" max="7427" width="7.33203125" style="77" customWidth="1"/>
    <col min="7428" max="7428" width="7.44140625" style="77" customWidth="1"/>
    <col min="7429" max="7656" width="8.88671875" style="77"/>
    <col min="7657" max="7657" width="3" style="77" customWidth="1"/>
    <col min="7658" max="7658" width="31.6640625" style="77" customWidth="1"/>
    <col min="7659" max="7659" width="6.6640625" style="77" customWidth="1"/>
    <col min="7660" max="7660" width="6.88671875" style="77" customWidth="1"/>
    <col min="7661" max="7661" width="6.109375" style="77" customWidth="1"/>
    <col min="7662" max="7666" width="7.88671875" style="77" customWidth="1"/>
    <col min="7667" max="7667" width="6.5546875" style="77" customWidth="1"/>
    <col min="7668" max="7668" width="6.44140625" style="77" customWidth="1"/>
    <col min="7669" max="7669" width="6" style="77" customWidth="1"/>
    <col min="7670" max="7670" width="5.6640625" style="77" customWidth="1"/>
    <col min="7671" max="7671" width="6.5546875" style="77" customWidth="1"/>
    <col min="7672" max="7673" width="6.33203125" style="77" customWidth="1"/>
    <col min="7674" max="7674" width="5.88671875" style="77" customWidth="1"/>
    <col min="7675" max="7676" width="6.44140625" style="77" customWidth="1"/>
    <col min="7677" max="7680" width="5.6640625" style="77" customWidth="1"/>
    <col min="7681" max="7681" width="6.33203125" style="77" customWidth="1"/>
    <col min="7682" max="7682" width="5.6640625" style="77" customWidth="1"/>
    <col min="7683" max="7683" width="7.33203125" style="77" customWidth="1"/>
    <col min="7684" max="7684" width="7.44140625" style="77" customWidth="1"/>
    <col min="7685" max="7912" width="8.88671875" style="77"/>
    <col min="7913" max="7913" width="3" style="77" customWidth="1"/>
    <col min="7914" max="7914" width="31.6640625" style="77" customWidth="1"/>
    <col min="7915" max="7915" width="6.6640625" style="77" customWidth="1"/>
    <col min="7916" max="7916" width="6.88671875" style="77" customWidth="1"/>
    <col min="7917" max="7917" width="6.109375" style="77" customWidth="1"/>
    <col min="7918" max="7922" width="7.88671875" style="77" customWidth="1"/>
    <col min="7923" max="7923" width="6.5546875" style="77" customWidth="1"/>
    <col min="7924" max="7924" width="6.44140625" style="77" customWidth="1"/>
    <col min="7925" max="7925" width="6" style="77" customWidth="1"/>
    <col min="7926" max="7926" width="5.6640625" style="77" customWidth="1"/>
    <col min="7927" max="7927" width="6.5546875" style="77" customWidth="1"/>
    <col min="7928" max="7929" width="6.33203125" style="77" customWidth="1"/>
    <col min="7930" max="7930" width="5.88671875" style="77" customWidth="1"/>
    <col min="7931" max="7932" width="6.44140625" style="77" customWidth="1"/>
    <col min="7933" max="7936" width="5.6640625" style="77" customWidth="1"/>
    <col min="7937" max="7937" width="6.33203125" style="77" customWidth="1"/>
    <col min="7938" max="7938" width="5.6640625" style="77" customWidth="1"/>
    <col min="7939" max="7939" width="7.33203125" style="77" customWidth="1"/>
    <col min="7940" max="7940" width="7.44140625" style="77" customWidth="1"/>
    <col min="7941" max="8168" width="8.88671875" style="77"/>
    <col min="8169" max="8169" width="3" style="77" customWidth="1"/>
    <col min="8170" max="8170" width="31.6640625" style="77" customWidth="1"/>
    <col min="8171" max="8171" width="6.6640625" style="77" customWidth="1"/>
    <col min="8172" max="8172" width="6.88671875" style="77" customWidth="1"/>
    <col min="8173" max="8173" width="6.109375" style="77" customWidth="1"/>
    <col min="8174" max="8178" width="7.88671875" style="77" customWidth="1"/>
    <col min="8179" max="8179" width="6.5546875" style="77" customWidth="1"/>
    <col min="8180" max="8180" width="6.44140625" style="77" customWidth="1"/>
    <col min="8181" max="8181" width="6" style="77" customWidth="1"/>
    <col min="8182" max="8182" width="5.6640625" style="77" customWidth="1"/>
    <col min="8183" max="8183" width="6.5546875" style="77" customWidth="1"/>
    <col min="8184" max="8185" width="6.33203125" style="77" customWidth="1"/>
    <col min="8186" max="8186" width="5.88671875" style="77" customWidth="1"/>
    <col min="8187" max="8188" width="6.44140625" style="77" customWidth="1"/>
    <col min="8189" max="8192" width="5.6640625" style="77" customWidth="1"/>
    <col min="8193" max="8193" width="6.33203125" style="77" customWidth="1"/>
    <col min="8194" max="8194" width="5.6640625" style="77" customWidth="1"/>
    <col min="8195" max="8195" width="7.33203125" style="77" customWidth="1"/>
    <col min="8196" max="8196" width="7.44140625" style="77" customWidth="1"/>
    <col min="8197" max="8424" width="8.88671875" style="77"/>
    <col min="8425" max="8425" width="3" style="77" customWidth="1"/>
    <col min="8426" max="8426" width="31.6640625" style="77" customWidth="1"/>
    <col min="8427" max="8427" width="6.6640625" style="77" customWidth="1"/>
    <col min="8428" max="8428" width="6.88671875" style="77" customWidth="1"/>
    <col min="8429" max="8429" width="6.109375" style="77" customWidth="1"/>
    <col min="8430" max="8434" width="7.88671875" style="77" customWidth="1"/>
    <col min="8435" max="8435" width="6.5546875" style="77" customWidth="1"/>
    <col min="8436" max="8436" width="6.44140625" style="77" customWidth="1"/>
    <col min="8437" max="8437" width="6" style="77" customWidth="1"/>
    <col min="8438" max="8438" width="5.6640625" style="77" customWidth="1"/>
    <col min="8439" max="8439" width="6.5546875" style="77" customWidth="1"/>
    <col min="8440" max="8441" width="6.33203125" style="77" customWidth="1"/>
    <col min="8442" max="8442" width="5.88671875" style="77" customWidth="1"/>
    <col min="8443" max="8444" width="6.44140625" style="77" customWidth="1"/>
    <col min="8445" max="8448" width="5.6640625" style="77" customWidth="1"/>
    <col min="8449" max="8449" width="6.33203125" style="77" customWidth="1"/>
    <col min="8450" max="8450" width="5.6640625" style="77" customWidth="1"/>
    <col min="8451" max="8451" width="7.33203125" style="77" customWidth="1"/>
    <col min="8452" max="8452" width="7.44140625" style="77" customWidth="1"/>
    <col min="8453" max="8680" width="8.88671875" style="77"/>
    <col min="8681" max="8681" width="3" style="77" customWidth="1"/>
    <col min="8682" max="8682" width="31.6640625" style="77" customWidth="1"/>
    <col min="8683" max="8683" width="6.6640625" style="77" customWidth="1"/>
    <col min="8684" max="8684" width="6.88671875" style="77" customWidth="1"/>
    <col min="8685" max="8685" width="6.109375" style="77" customWidth="1"/>
    <col min="8686" max="8690" width="7.88671875" style="77" customWidth="1"/>
    <col min="8691" max="8691" width="6.5546875" style="77" customWidth="1"/>
    <col min="8692" max="8692" width="6.44140625" style="77" customWidth="1"/>
    <col min="8693" max="8693" width="6" style="77" customWidth="1"/>
    <col min="8694" max="8694" width="5.6640625" style="77" customWidth="1"/>
    <col min="8695" max="8695" width="6.5546875" style="77" customWidth="1"/>
    <col min="8696" max="8697" width="6.33203125" style="77" customWidth="1"/>
    <col min="8698" max="8698" width="5.88671875" style="77" customWidth="1"/>
    <col min="8699" max="8700" width="6.44140625" style="77" customWidth="1"/>
    <col min="8701" max="8704" width="5.6640625" style="77" customWidth="1"/>
    <col min="8705" max="8705" width="6.33203125" style="77" customWidth="1"/>
    <col min="8706" max="8706" width="5.6640625" style="77" customWidth="1"/>
    <col min="8707" max="8707" width="7.33203125" style="77" customWidth="1"/>
    <col min="8708" max="8708" width="7.44140625" style="77" customWidth="1"/>
    <col min="8709" max="8936" width="8.88671875" style="77"/>
    <col min="8937" max="8937" width="3" style="77" customWidth="1"/>
    <col min="8938" max="8938" width="31.6640625" style="77" customWidth="1"/>
    <col min="8939" max="8939" width="6.6640625" style="77" customWidth="1"/>
    <col min="8940" max="8940" width="6.88671875" style="77" customWidth="1"/>
    <col min="8941" max="8941" width="6.109375" style="77" customWidth="1"/>
    <col min="8942" max="8946" width="7.88671875" style="77" customWidth="1"/>
    <col min="8947" max="8947" width="6.5546875" style="77" customWidth="1"/>
    <col min="8948" max="8948" width="6.44140625" style="77" customWidth="1"/>
    <col min="8949" max="8949" width="6" style="77" customWidth="1"/>
    <col min="8950" max="8950" width="5.6640625" style="77" customWidth="1"/>
    <col min="8951" max="8951" width="6.5546875" style="77" customWidth="1"/>
    <col min="8952" max="8953" width="6.33203125" style="77" customWidth="1"/>
    <col min="8954" max="8954" width="5.88671875" style="77" customWidth="1"/>
    <col min="8955" max="8956" width="6.44140625" style="77" customWidth="1"/>
    <col min="8957" max="8960" width="5.6640625" style="77" customWidth="1"/>
    <col min="8961" max="8961" width="6.33203125" style="77" customWidth="1"/>
    <col min="8962" max="8962" width="5.6640625" style="77" customWidth="1"/>
    <col min="8963" max="8963" width="7.33203125" style="77" customWidth="1"/>
    <col min="8964" max="8964" width="7.44140625" style="77" customWidth="1"/>
    <col min="8965" max="9192" width="8.88671875" style="77"/>
    <col min="9193" max="9193" width="3" style="77" customWidth="1"/>
    <col min="9194" max="9194" width="31.6640625" style="77" customWidth="1"/>
    <col min="9195" max="9195" width="6.6640625" style="77" customWidth="1"/>
    <col min="9196" max="9196" width="6.88671875" style="77" customWidth="1"/>
    <col min="9197" max="9197" width="6.109375" style="77" customWidth="1"/>
    <col min="9198" max="9202" width="7.88671875" style="77" customWidth="1"/>
    <col min="9203" max="9203" width="6.5546875" style="77" customWidth="1"/>
    <col min="9204" max="9204" width="6.44140625" style="77" customWidth="1"/>
    <col min="9205" max="9205" width="6" style="77" customWidth="1"/>
    <col min="9206" max="9206" width="5.6640625" style="77" customWidth="1"/>
    <col min="9207" max="9207" width="6.5546875" style="77" customWidth="1"/>
    <col min="9208" max="9209" width="6.33203125" style="77" customWidth="1"/>
    <col min="9210" max="9210" width="5.88671875" style="77" customWidth="1"/>
    <col min="9211" max="9212" width="6.44140625" style="77" customWidth="1"/>
    <col min="9213" max="9216" width="5.6640625" style="77" customWidth="1"/>
    <col min="9217" max="9217" width="6.33203125" style="77" customWidth="1"/>
    <col min="9218" max="9218" width="5.6640625" style="77" customWidth="1"/>
    <col min="9219" max="9219" width="7.33203125" style="77" customWidth="1"/>
    <col min="9220" max="9220" width="7.44140625" style="77" customWidth="1"/>
    <col min="9221" max="9448" width="8.88671875" style="77"/>
    <col min="9449" max="9449" width="3" style="77" customWidth="1"/>
    <col min="9450" max="9450" width="31.6640625" style="77" customWidth="1"/>
    <col min="9451" max="9451" width="6.6640625" style="77" customWidth="1"/>
    <col min="9452" max="9452" width="6.88671875" style="77" customWidth="1"/>
    <col min="9453" max="9453" width="6.109375" style="77" customWidth="1"/>
    <col min="9454" max="9458" width="7.88671875" style="77" customWidth="1"/>
    <col min="9459" max="9459" width="6.5546875" style="77" customWidth="1"/>
    <col min="9460" max="9460" width="6.44140625" style="77" customWidth="1"/>
    <col min="9461" max="9461" width="6" style="77" customWidth="1"/>
    <col min="9462" max="9462" width="5.6640625" style="77" customWidth="1"/>
    <col min="9463" max="9463" width="6.5546875" style="77" customWidth="1"/>
    <col min="9464" max="9465" width="6.33203125" style="77" customWidth="1"/>
    <col min="9466" max="9466" width="5.88671875" style="77" customWidth="1"/>
    <col min="9467" max="9468" width="6.44140625" style="77" customWidth="1"/>
    <col min="9469" max="9472" width="5.6640625" style="77" customWidth="1"/>
    <col min="9473" max="9473" width="6.33203125" style="77" customWidth="1"/>
    <col min="9474" max="9474" width="5.6640625" style="77" customWidth="1"/>
    <col min="9475" max="9475" width="7.33203125" style="77" customWidth="1"/>
    <col min="9476" max="9476" width="7.44140625" style="77" customWidth="1"/>
    <col min="9477" max="9704" width="8.88671875" style="77"/>
    <col min="9705" max="9705" width="3" style="77" customWidth="1"/>
    <col min="9706" max="9706" width="31.6640625" style="77" customWidth="1"/>
    <col min="9707" max="9707" width="6.6640625" style="77" customWidth="1"/>
    <col min="9708" max="9708" width="6.88671875" style="77" customWidth="1"/>
    <col min="9709" max="9709" width="6.109375" style="77" customWidth="1"/>
    <col min="9710" max="9714" width="7.88671875" style="77" customWidth="1"/>
    <col min="9715" max="9715" width="6.5546875" style="77" customWidth="1"/>
    <col min="9716" max="9716" width="6.44140625" style="77" customWidth="1"/>
    <col min="9717" max="9717" width="6" style="77" customWidth="1"/>
    <col min="9718" max="9718" width="5.6640625" style="77" customWidth="1"/>
    <col min="9719" max="9719" width="6.5546875" style="77" customWidth="1"/>
    <col min="9720" max="9721" width="6.33203125" style="77" customWidth="1"/>
    <col min="9722" max="9722" width="5.88671875" style="77" customWidth="1"/>
    <col min="9723" max="9724" width="6.44140625" style="77" customWidth="1"/>
    <col min="9725" max="9728" width="5.6640625" style="77" customWidth="1"/>
    <col min="9729" max="9729" width="6.33203125" style="77" customWidth="1"/>
    <col min="9730" max="9730" width="5.6640625" style="77" customWidth="1"/>
    <col min="9731" max="9731" width="7.33203125" style="77" customWidth="1"/>
    <col min="9732" max="9732" width="7.44140625" style="77" customWidth="1"/>
    <col min="9733" max="9960" width="8.88671875" style="77"/>
    <col min="9961" max="9961" width="3" style="77" customWidth="1"/>
    <col min="9962" max="9962" width="31.6640625" style="77" customWidth="1"/>
    <col min="9963" max="9963" width="6.6640625" style="77" customWidth="1"/>
    <col min="9964" max="9964" width="6.88671875" style="77" customWidth="1"/>
    <col min="9965" max="9965" width="6.109375" style="77" customWidth="1"/>
    <col min="9966" max="9970" width="7.88671875" style="77" customWidth="1"/>
    <col min="9971" max="9971" width="6.5546875" style="77" customWidth="1"/>
    <col min="9972" max="9972" width="6.44140625" style="77" customWidth="1"/>
    <col min="9973" max="9973" width="6" style="77" customWidth="1"/>
    <col min="9974" max="9974" width="5.6640625" style="77" customWidth="1"/>
    <col min="9975" max="9975" width="6.5546875" style="77" customWidth="1"/>
    <col min="9976" max="9977" width="6.33203125" style="77" customWidth="1"/>
    <col min="9978" max="9978" width="5.88671875" style="77" customWidth="1"/>
    <col min="9979" max="9980" width="6.44140625" style="77" customWidth="1"/>
    <col min="9981" max="9984" width="5.6640625" style="77" customWidth="1"/>
    <col min="9985" max="9985" width="6.33203125" style="77" customWidth="1"/>
    <col min="9986" max="9986" width="5.6640625" style="77" customWidth="1"/>
    <col min="9987" max="9987" width="7.33203125" style="77" customWidth="1"/>
    <col min="9988" max="9988" width="7.44140625" style="77" customWidth="1"/>
    <col min="9989" max="10216" width="8.88671875" style="77"/>
    <col min="10217" max="10217" width="3" style="77" customWidth="1"/>
    <col min="10218" max="10218" width="31.6640625" style="77" customWidth="1"/>
    <col min="10219" max="10219" width="6.6640625" style="77" customWidth="1"/>
    <col min="10220" max="10220" width="6.88671875" style="77" customWidth="1"/>
    <col min="10221" max="10221" width="6.109375" style="77" customWidth="1"/>
    <col min="10222" max="10226" width="7.88671875" style="77" customWidth="1"/>
    <col min="10227" max="10227" width="6.5546875" style="77" customWidth="1"/>
    <col min="10228" max="10228" width="6.44140625" style="77" customWidth="1"/>
    <col min="10229" max="10229" width="6" style="77" customWidth="1"/>
    <col min="10230" max="10230" width="5.6640625" style="77" customWidth="1"/>
    <col min="10231" max="10231" width="6.5546875" style="77" customWidth="1"/>
    <col min="10232" max="10233" width="6.33203125" style="77" customWidth="1"/>
    <col min="10234" max="10234" width="5.88671875" style="77" customWidth="1"/>
    <col min="10235" max="10236" width="6.44140625" style="77" customWidth="1"/>
    <col min="10237" max="10240" width="5.6640625" style="77" customWidth="1"/>
    <col min="10241" max="10241" width="6.33203125" style="77" customWidth="1"/>
    <col min="10242" max="10242" width="5.6640625" style="77" customWidth="1"/>
    <col min="10243" max="10243" width="7.33203125" style="77" customWidth="1"/>
    <col min="10244" max="10244" width="7.44140625" style="77" customWidth="1"/>
    <col min="10245" max="10472" width="8.88671875" style="77"/>
    <col min="10473" max="10473" width="3" style="77" customWidth="1"/>
    <col min="10474" max="10474" width="31.6640625" style="77" customWidth="1"/>
    <col min="10475" max="10475" width="6.6640625" style="77" customWidth="1"/>
    <col min="10476" max="10476" width="6.88671875" style="77" customWidth="1"/>
    <col min="10477" max="10477" width="6.109375" style="77" customWidth="1"/>
    <col min="10478" max="10482" width="7.88671875" style="77" customWidth="1"/>
    <col min="10483" max="10483" width="6.5546875" style="77" customWidth="1"/>
    <col min="10484" max="10484" width="6.44140625" style="77" customWidth="1"/>
    <col min="10485" max="10485" width="6" style="77" customWidth="1"/>
    <col min="10486" max="10486" width="5.6640625" style="77" customWidth="1"/>
    <col min="10487" max="10487" width="6.5546875" style="77" customWidth="1"/>
    <col min="10488" max="10489" width="6.33203125" style="77" customWidth="1"/>
    <col min="10490" max="10490" width="5.88671875" style="77" customWidth="1"/>
    <col min="10491" max="10492" width="6.44140625" style="77" customWidth="1"/>
    <col min="10493" max="10496" width="5.6640625" style="77" customWidth="1"/>
    <col min="10497" max="10497" width="6.33203125" style="77" customWidth="1"/>
    <col min="10498" max="10498" width="5.6640625" style="77" customWidth="1"/>
    <col min="10499" max="10499" width="7.33203125" style="77" customWidth="1"/>
    <col min="10500" max="10500" width="7.44140625" style="77" customWidth="1"/>
    <col min="10501" max="10728" width="8.88671875" style="77"/>
    <col min="10729" max="10729" width="3" style="77" customWidth="1"/>
    <col min="10730" max="10730" width="31.6640625" style="77" customWidth="1"/>
    <col min="10731" max="10731" width="6.6640625" style="77" customWidth="1"/>
    <col min="10732" max="10732" width="6.88671875" style="77" customWidth="1"/>
    <col min="10733" max="10733" width="6.109375" style="77" customWidth="1"/>
    <col min="10734" max="10738" width="7.88671875" style="77" customWidth="1"/>
    <col min="10739" max="10739" width="6.5546875" style="77" customWidth="1"/>
    <col min="10740" max="10740" width="6.44140625" style="77" customWidth="1"/>
    <col min="10741" max="10741" width="6" style="77" customWidth="1"/>
    <col min="10742" max="10742" width="5.6640625" style="77" customWidth="1"/>
    <col min="10743" max="10743" width="6.5546875" style="77" customWidth="1"/>
    <col min="10744" max="10745" width="6.33203125" style="77" customWidth="1"/>
    <col min="10746" max="10746" width="5.88671875" style="77" customWidth="1"/>
    <col min="10747" max="10748" width="6.44140625" style="77" customWidth="1"/>
    <col min="10749" max="10752" width="5.6640625" style="77" customWidth="1"/>
    <col min="10753" max="10753" width="6.33203125" style="77" customWidth="1"/>
    <col min="10754" max="10754" width="5.6640625" style="77" customWidth="1"/>
    <col min="10755" max="10755" width="7.33203125" style="77" customWidth="1"/>
    <col min="10756" max="10756" width="7.44140625" style="77" customWidth="1"/>
    <col min="10757" max="10984" width="8.88671875" style="77"/>
    <col min="10985" max="10985" width="3" style="77" customWidth="1"/>
    <col min="10986" max="10986" width="31.6640625" style="77" customWidth="1"/>
    <col min="10987" max="10987" width="6.6640625" style="77" customWidth="1"/>
    <col min="10988" max="10988" width="6.88671875" style="77" customWidth="1"/>
    <col min="10989" max="10989" width="6.109375" style="77" customWidth="1"/>
    <col min="10990" max="10994" width="7.88671875" style="77" customWidth="1"/>
    <col min="10995" max="10995" width="6.5546875" style="77" customWidth="1"/>
    <col min="10996" max="10996" width="6.44140625" style="77" customWidth="1"/>
    <col min="10997" max="10997" width="6" style="77" customWidth="1"/>
    <col min="10998" max="10998" width="5.6640625" style="77" customWidth="1"/>
    <col min="10999" max="10999" width="6.5546875" style="77" customWidth="1"/>
    <col min="11000" max="11001" width="6.33203125" style="77" customWidth="1"/>
    <col min="11002" max="11002" width="5.88671875" style="77" customWidth="1"/>
    <col min="11003" max="11004" width="6.44140625" style="77" customWidth="1"/>
    <col min="11005" max="11008" width="5.6640625" style="77" customWidth="1"/>
    <col min="11009" max="11009" width="6.33203125" style="77" customWidth="1"/>
    <col min="11010" max="11010" width="5.6640625" style="77" customWidth="1"/>
    <col min="11011" max="11011" width="7.33203125" style="77" customWidth="1"/>
    <col min="11012" max="11012" width="7.44140625" style="77" customWidth="1"/>
    <col min="11013" max="11240" width="8.88671875" style="77"/>
    <col min="11241" max="11241" width="3" style="77" customWidth="1"/>
    <col min="11242" max="11242" width="31.6640625" style="77" customWidth="1"/>
    <col min="11243" max="11243" width="6.6640625" style="77" customWidth="1"/>
    <col min="11244" max="11244" width="6.88671875" style="77" customWidth="1"/>
    <col min="11245" max="11245" width="6.109375" style="77" customWidth="1"/>
    <col min="11246" max="11250" width="7.88671875" style="77" customWidth="1"/>
    <col min="11251" max="11251" width="6.5546875" style="77" customWidth="1"/>
    <col min="11252" max="11252" width="6.44140625" style="77" customWidth="1"/>
    <col min="11253" max="11253" width="6" style="77" customWidth="1"/>
    <col min="11254" max="11254" width="5.6640625" style="77" customWidth="1"/>
    <col min="11255" max="11255" width="6.5546875" style="77" customWidth="1"/>
    <col min="11256" max="11257" width="6.33203125" style="77" customWidth="1"/>
    <col min="11258" max="11258" width="5.88671875" style="77" customWidth="1"/>
    <col min="11259" max="11260" width="6.44140625" style="77" customWidth="1"/>
    <col min="11261" max="11264" width="5.6640625" style="77" customWidth="1"/>
    <col min="11265" max="11265" width="6.33203125" style="77" customWidth="1"/>
    <col min="11266" max="11266" width="5.6640625" style="77" customWidth="1"/>
    <col min="11267" max="11267" width="7.33203125" style="77" customWidth="1"/>
    <col min="11268" max="11268" width="7.44140625" style="77" customWidth="1"/>
    <col min="11269" max="11496" width="8.88671875" style="77"/>
    <col min="11497" max="11497" width="3" style="77" customWidth="1"/>
    <col min="11498" max="11498" width="31.6640625" style="77" customWidth="1"/>
    <col min="11499" max="11499" width="6.6640625" style="77" customWidth="1"/>
    <col min="11500" max="11500" width="6.88671875" style="77" customWidth="1"/>
    <col min="11501" max="11501" width="6.109375" style="77" customWidth="1"/>
    <col min="11502" max="11506" width="7.88671875" style="77" customWidth="1"/>
    <col min="11507" max="11507" width="6.5546875" style="77" customWidth="1"/>
    <col min="11508" max="11508" width="6.44140625" style="77" customWidth="1"/>
    <col min="11509" max="11509" width="6" style="77" customWidth="1"/>
    <col min="11510" max="11510" width="5.6640625" style="77" customWidth="1"/>
    <col min="11511" max="11511" width="6.5546875" style="77" customWidth="1"/>
    <col min="11512" max="11513" width="6.33203125" style="77" customWidth="1"/>
    <col min="11514" max="11514" width="5.88671875" style="77" customWidth="1"/>
    <col min="11515" max="11516" width="6.44140625" style="77" customWidth="1"/>
    <col min="11517" max="11520" width="5.6640625" style="77" customWidth="1"/>
    <col min="11521" max="11521" width="6.33203125" style="77" customWidth="1"/>
    <col min="11522" max="11522" width="5.6640625" style="77" customWidth="1"/>
    <col min="11523" max="11523" width="7.33203125" style="77" customWidth="1"/>
    <col min="11524" max="11524" width="7.44140625" style="77" customWidth="1"/>
    <col min="11525" max="11752" width="8.88671875" style="77"/>
    <col min="11753" max="11753" width="3" style="77" customWidth="1"/>
    <col min="11754" max="11754" width="31.6640625" style="77" customWidth="1"/>
    <col min="11755" max="11755" width="6.6640625" style="77" customWidth="1"/>
    <col min="11756" max="11756" width="6.88671875" style="77" customWidth="1"/>
    <col min="11757" max="11757" width="6.109375" style="77" customWidth="1"/>
    <col min="11758" max="11762" width="7.88671875" style="77" customWidth="1"/>
    <col min="11763" max="11763" width="6.5546875" style="77" customWidth="1"/>
    <col min="11764" max="11764" width="6.44140625" style="77" customWidth="1"/>
    <col min="11765" max="11765" width="6" style="77" customWidth="1"/>
    <col min="11766" max="11766" width="5.6640625" style="77" customWidth="1"/>
    <col min="11767" max="11767" width="6.5546875" style="77" customWidth="1"/>
    <col min="11768" max="11769" width="6.33203125" style="77" customWidth="1"/>
    <col min="11770" max="11770" width="5.88671875" style="77" customWidth="1"/>
    <col min="11771" max="11772" width="6.44140625" style="77" customWidth="1"/>
    <col min="11773" max="11776" width="5.6640625" style="77" customWidth="1"/>
    <col min="11777" max="11777" width="6.33203125" style="77" customWidth="1"/>
    <col min="11778" max="11778" width="5.6640625" style="77" customWidth="1"/>
    <col min="11779" max="11779" width="7.33203125" style="77" customWidth="1"/>
    <col min="11780" max="11780" width="7.44140625" style="77" customWidth="1"/>
    <col min="11781" max="12008" width="8.88671875" style="77"/>
    <col min="12009" max="12009" width="3" style="77" customWidth="1"/>
    <col min="12010" max="12010" width="31.6640625" style="77" customWidth="1"/>
    <col min="12011" max="12011" width="6.6640625" style="77" customWidth="1"/>
    <col min="12012" max="12012" width="6.88671875" style="77" customWidth="1"/>
    <col min="12013" max="12013" width="6.109375" style="77" customWidth="1"/>
    <col min="12014" max="12018" width="7.88671875" style="77" customWidth="1"/>
    <col min="12019" max="12019" width="6.5546875" style="77" customWidth="1"/>
    <col min="12020" max="12020" width="6.44140625" style="77" customWidth="1"/>
    <col min="12021" max="12021" width="6" style="77" customWidth="1"/>
    <col min="12022" max="12022" width="5.6640625" style="77" customWidth="1"/>
    <col min="12023" max="12023" width="6.5546875" style="77" customWidth="1"/>
    <col min="12024" max="12025" width="6.33203125" style="77" customWidth="1"/>
    <col min="12026" max="12026" width="5.88671875" style="77" customWidth="1"/>
    <col min="12027" max="12028" width="6.44140625" style="77" customWidth="1"/>
    <col min="12029" max="12032" width="5.6640625" style="77" customWidth="1"/>
    <col min="12033" max="12033" width="6.33203125" style="77" customWidth="1"/>
    <col min="12034" max="12034" width="5.6640625" style="77" customWidth="1"/>
    <col min="12035" max="12035" width="7.33203125" style="77" customWidth="1"/>
    <col min="12036" max="12036" width="7.44140625" style="77" customWidth="1"/>
    <col min="12037" max="12264" width="8.88671875" style="77"/>
    <col min="12265" max="12265" width="3" style="77" customWidth="1"/>
    <col min="12266" max="12266" width="31.6640625" style="77" customWidth="1"/>
    <col min="12267" max="12267" width="6.6640625" style="77" customWidth="1"/>
    <col min="12268" max="12268" width="6.88671875" style="77" customWidth="1"/>
    <col min="12269" max="12269" width="6.109375" style="77" customWidth="1"/>
    <col min="12270" max="12274" width="7.88671875" style="77" customWidth="1"/>
    <col min="12275" max="12275" width="6.5546875" style="77" customWidth="1"/>
    <col min="12276" max="12276" width="6.44140625" style="77" customWidth="1"/>
    <col min="12277" max="12277" width="6" style="77" customWidth="1"/>
    <col min="12278" max="12278" width="5.6640625" style="77" customWidth="1"/>
    <col min="12279" max="12279" width="6.5546875" style="77" customWidth="1"/>
    <col min="12280" max="12281" width="6.33203125" style="77" customWidth="1"/>
    <col min="12282" max="12282" width="5.88671875" style="77" customWidth="1"/>
    <col min="12283" max="12284" width="6.44140625" style="77" customWidth="1"/>
    <col min="12285" max="12288" width="5.6640625" style="77" customWidth="1"/>
    <col min="12289" max="12289" width="6.33203125" style="77" customWidth="1"/>
    <col min="12290" max="12290" width="5.6640625" style="77" customWidth="1"/>
    <col min="12291" max="12291" width="7.33203125" style="77" customWidth="1"/>
    <col min="12292" max="12292" width="7.44140625" style="77" customWidth="1"/>
    <col min="12293" max="12520" width="8.88671875" style="77"/>
    <col min="12521" max="12521" width="3" style="77" customWidth="1"/>
    <col min="12522" max="12522" width="31.6640625" style="77" customWidth="1"/>
    <col min="12523" max="12523" width="6.6640625" style="77" customWidth="1"/>
    <col min="12524" max="12524" width="6.88671875" style="77" customWidth="1"/>
    <col min="12525" max="12525" width="6.109375" style="77" customWidth="1"/>
    <col min="12526" max="12530" width="7.88671875" style="77" customWidth="1"/>
    <col min="12531" max="12531" width="6.5546875" style="77" customWidth="1"/>
    <col min="12532" max="12532" width="6.44140625" style="77" customWidth="1"/>
    <col min="12533" max="12533" width="6" style="77" customWidth="1"/>
    <col min="12534" max="12534" width="5.6640625" style="77" customWidth="1"/>
    <col min="12535" max="12535" width="6.5546875" style="77" customWidth="1"/>
    <col min="12536" max="12537" width="6.33203125" style="77" customWidth="1"/>
    <col min="12538" max="12538" width="5.88671875" style="77" customWidth="1"/>
    <col min="12539" max="12540" width="6.44140625" style="77" customWidth="1"/>
    <col min="12541" max="12544" width="5.6640625" style="77" customWidth="1"/>
    <col min="12545" max="12545" width="6.33203125" style="77" customWidth="1"/>
    <col min="12546" max="12546" width="5.6640625" style="77" customWidth="1"/>
    <col min="12547" max="12547" width="7.33203125" style="77" customWidth="1"/>
    <col min="12548" max="12548" width="7.44140625" style="77" customWidth="1"/>
    <col min="12549" max="12776" width="8.88671875" style="77"/>
    <col min="12777" max="12777" width="3" style="77" customWidth="1"/>
    <col min="12778" max="12778" width="31.6640625" style="77" customWidth="1"/>
    <col min="12779" max="12779" width="6.6640625" style="77" customWidth="1"/>
    <col min="12780" max="12780" width="6.88671875" style="77" customWidth="1"/>
    <col min="12781" max="12781" width="6.109375" style="77" customWidth="1"/>
    <col min="12782" max="12786" width="7.88671875" style="77" customWidth="1"/>
    <col min="12787" max="12787" width="6.5546875" style="77" customWidth="1"/>
    <col min="12788" max="12788" width="6.44140625" style="77" customWidth="1"/>
    <col min="12789" max="12789" width="6" style="77" customWidth="1"/>
    <col min="12790" max="12790" width="5.6640625" style="77" customWidth="1"/>
    <col min="12791" max="12791" width="6.5546875" style="77" customWidth="1"/>
    <col min="12792" max="12793" width="6.33203125" style="77" customWidth="1"/>
    <col min="12794" max="12794" width="5.88671875" style="77" customWidth="1"/>
    <col min="12795" max="12796" width="6.44140625" style="77" customWidth="1"/>
    <col min="12797" max="12800" width="5.6640625" style="77" customWidth="1"/>
    <col min="12801" max="12801" width="6.33203125" style="77" customWidth="1"/>
    <col min="12802" max="12802" width="5.6640625" style="77" customWidth="1"/>
    <col min="12803" max="12803" width="7.33203125" style="77" customWidth="1"/>
    <col min="12804" max="12804" width="7.44140625" style="77" customWidth="1"/>
    <col min="12805" max="13032" width="8.88671875" style="77"/>
    <col min="13033" max="13033" width="3" style="77" customWidth="1"/>
    <col min="13034" max="13034" width="31.6640625" style="77" customWidth="1"/>
    <col min="13035" max="13035" width="6.6640625" style="77" customWidth="1"/>
    <col min="13036" max="13036" width="6.88671875" style="77" customWidth="1"/>
    <col min="13037" max="13037" width="6.109375" style="77" customWidth="1"/>
    <col min="13038" max="13042" width="7.88671875" style="77" customWidth="1"/>
    <col min="13043" max="13043" width="6.5546875" style="77" customWidth="1"/>
    <col min="13044" max="13044" width="6.44140625" style="77" customWidth="1"/>
    <col min="13045" max="13045" width="6" style="77" customWidth="1"/>
    <col min="13046" max="13046" width="5.6640625" style="77" customWidth="1"/>
    <col min="13047" max="13047" width="6.5546875" style="77" customWidth="1"/>
    <col min="13048" max="13049" width="6.33203125" style="77" customWidth="1"/>
    <col min="13050" max="13050" width="5.88671875" style="77" customWidth="1"/>
    <col min="13051" max="13052" width="6.44140625" style="77" customWidth="1"/>
    <col min="13053" max="13056" width="5.6640625" style="77" customWidth="1"/>
    <col min="13057" max="13057" width="6.33203125" style="77" customWidth="1"/>
    <col min="13058" max="13058" width="5.6640625" style="77" customWidth="1"/>
    <col min="13059" max="13059" width="7.33203125" style="77" customWidth="1"/>
    <col min="13060" max="13060" width="7.44140625" style="77" customWidth="1"/>
    <col min="13061" max="13288" width="8.88671875" style="77"/>
    <col min="13289" max="13289" width="3" style="77" customWidth="1"/>
    <col min="13290" max="13290" width="31.6640625" style="77" customWidth="1"/>
    <col min="13291" max="13291" width="6.6640625" style="77" customWidth="1"/>
    <col min="13292" max="13292" width="6.88671875" style="77" customWidth="1"/>
    <col min="13293" max="13293" width="6.109375" style="77" customWidth="1"/>
    <col min="13294" max="13298" width="7.88671875" style="77" customWidth="1"/>
    <col min="13299" max="13299" width="6.5546875" style="77" customWidth="1"/>
    <col min="13300" max="13300" width="6.44140625" style="77" customWidth="1"/>
    <col min="13301" max="13301" width="6" style="77" customWidth="1"/>
    <col min="13302" max="13302" width="5.6640625" style="77" customWidth="1"/>
    <col min="13303" max="13303" width="6.5546875" style="77" customWidth="1"/>
    <col min="13304" max="13305" width="6.33203125" style="77" customWidth="1"/>
    <col min="13306" max="13306" width="5.88671875" style="77" customWidth="1"/>
    <col min="13307" max="13308" width="6.44140625" style="77" customWidth="1"/>
    <col min="13309" max="13312" width="5.6640625" style="77" customWidth="1"/>
    <col min="13313" max="13313" width="6.33203125" style="77" customWidth="1"/>
    <col min="13314" max="13314" width="5.6640625" style="77" customWidth="1"/>
    <col min="13315" max="13315" width="7.33203125" style="77" customWidth="1"/>
    <col min="13316" max="13316" width="7.44140625" style="77" customWidth="1"/>
    <col min="13317" max="13544" width="8.88671875" style="77"/>
    <col min="13545" max="13545" width="3" style="77" customWidth="1"/>
    <col min="13546" max="13546" width="31.6640625" style="77" customWidth="1"/>
    <col min="13547" max="13547" width="6.6640625" style="77" customWidth="1"/>
    <col min="13548" max="13548" width="6.88671875" style="77" customWidth="1"/>
    <col min="13549" max="13549" width="6.109375" style="77" customWidth="1"/>
    <col min="13550" max="13554" width="7.88671875" style="77" customWidth="1"/>
    <col min="13555" max="13555" width="6.5546875" style="77" customWidth="1"/>
    <col min="13556" max="13556" width="6.44140625" style="77" customWidth="1"/>
    <col min="13557" max="13557" width="6" style="77" customWidth="1"/>
    <col min="13558" max="13558" width="5.6640625" style="77" customWidth="1"/>
    <col min="13559" max="13559" width="6.5546875" style="77" customWidth="1"/>
    <col min="13560" max="13561" width="6.33203125" style="77" customWidth="1"/>
    <col min="13562" max="13562" width="5.88671875" style="77" customWidth="1"/>
    <col min="13563" max="13564" width="6.44140625" style="77" customWidth="1"/>
    <col min="13565" max="13568" width="5.6640625" style="77" customWidth="1"/>
    <col min="13569" max="13569" width="6.33203125" style="77" customWidth="1"/>
    <col min="13570" max="13570" width="5.6640625" style="77" customWidth="1"/>
    <col min="13571" max="13571" width="7.33203125" style="77" customWidth="1"/>
    <col min="13572" max="13572" width="7.44140625" style="77" customWidth="1"/>
    <col min="13573" max="13800" width="8.88671875" style="77"/>
    <col min="13801" max="13801" width="3" style="77" customWidth="1"/>
    <col min="13802" max="13802" width="31.6640625" style="77" customWidth="1"/>
    <col min="13803" max="13803" width="6.6640625" style="77" customWidth="1"/>
    <col min="13804" max="13804" width="6.88671875" style="77" customWidth="1"/>
    <col min="13805" max="13805" width="6.109375" style="77" customWidth="1"/>
    <col min="13806" max="13810" width="7.88671875" style="77" customWidth="1"/>
    <col min="13811" max="13811" width="6.5546875" style="77" customWidth="1"/>
    <col min="13812" max="13812" width="6.44140625" style="77" customWidth="1"/>
    <col min="13813" max="13813" width="6" style="77" customWidth="1"/>
    <col min="13814" max="13814" width="5.6640625" style="77" customWidth="1"/>
    <col min="13815" max="13815" width="6.5546875" style="77" customWidth="1"/>
    <col min="13816" max="13817" width="6.33203125" style="77" customWidth="1"/>
    <col min="13818" max="13818" width="5.88671875" style="77" customWidth="1"/>
    <col min="13819" max="13820" width="6.44140625" style="77" customWidth="1"/>
    <col min="13821" max="13824" width="5.6640625" style="77" customWidth="1"/>
    <col min="13825" max="13825" width="6.33203125" style="77" customWidth="1"/>
    <col min="13826" max="13826" width="5.6640625" style="77" customWidth="1"/>
    <col min="13827" max="13827" width="7.33203125" style="77" customWidth="1"/>
    <col min="13828" max="13828" width="7.44140625" style="77" customWidth="1"/>
    <col min="13829" max="14056" width="8.88671875" style="77"/>
    <col min="14057" max="14057" width="3" style="77" customWidth="1"/>
    <col min="14058" max="14058" width="31.6640625" style="77" customWidth="1"/>
    <col min="14059" max="14059" width="6.6640625" style="77" customWidth="1"/>
    <col min="14060" max="14060" width="6.88671875" style="77" customWidth="1"/>
    <col min="14061" max="14061" width="6.109375" style="77" customWidth="1"/>
    <col min="14062" max="14066" width="7.88671875" style="77" customWidth="1"/>
    <col min="14067" max="14067" width="6.5546875" style="77" customWidth="1"/>
    <col min="14068" max="14068" width="6.44140625" style="77" customWidth="1"/>
    <col min="14069" max="14069" width="6" style="77" customWidth="1"/>
    <col min="14070" max="14070" width="5.6640625" style="77" customWidth="1"/>
    <col min="14071" max="14071" width="6.5546875" style="77" customWidth="1"/>
    <col min="14072" max="14073" width="6.33203125" style="77" customWidth="1"/>
    <col min="14074" max="14074" width="5.88671875" style="77" customWidth="1"/>
    <col min="14075" max="14076" width="6.44140625" style="77" customWidth="1"/>
    <col min="14077" max="14080" width="5.6640625" style="77" customWidth="1"/>
    <col min="14081" max="14081" width="6.33203125" style="77" customWidth="1"/>
    <col min="14082" max="14082" width="5.6640625" style="77" customWidth="1"/>
    <col min="14083" max="14083" width="7.33203125" style="77" customWidth="1"/>
    <col min="14084" max="14084" width="7.44140625" style="77" customWidth="1"/>
    <col min="14085" max="14312" width="8.88671875" style="77"/>
    <col min="14313" max="14313" width="3" style="77" customWidth="1"/>
    <col min="14314" max="14314" width="31.6640625" style="77" customWidth="1"/>
    <col min="14315" max="14315" width="6.6640625" style="77" customWidth="1"/>
    <col min="14316" max="14316" width="6.88671875" style="77" customWidth="1"/>
    <col min="14317" max="14317" width="6.109375" style="77" customWidth="1"/>
    <col min="14318" max="14322" width="7.88671875" style="77" customWidth="1"/>
    <col min="14323" max="14323" width="6.5546875" style="77" customWidth="1"/>
    <col min="14324" max="14324" width="6.44140625" style="77" customWidth="1"/>
    <col min="14325" max="14325" width="6" style="77" customWidth="1"/>
    <col min="14326" max="14326" width="5.6640625" style="77" customWidth="1"/>
    <col min="14327" max="14327" width="6.5546875" style="77" customWidth="1"/>
    <col min="14328" max="14329" width="6.33203125" style="77" customWidth="1"/>
    <col min="14330" max="14330" width="5.88671875" style="77" customWidth="1"/>
    <col min="14331" max="14332" width="6.44140625" style="77" customWidth="1"/>
    <col min="14333" max="14336" width="5.6640625" style="77" customWidth="1"/>
    <col min="14337" max="14337" width="6.33203125" style="77" customWidth="1"/>
    <col min="14338" max="14338" width="5.6640625" style="77" customWidth="1"/>
    <col min="14339" max="14339" width="7.33203125" style="77" customWidth="1"/>
    <col min="14340" max="14340" width="7.44140625" style="77" customWidth="1"/>
    <col min="14341" max="14568" width="8.88671875" style="77"/>
    <col min="14569" max="14569" width="3" style="77" customWidth="1"/>
    <col min="14570" max="14570" width="31.6640625" style="77" customWidth="1"/>
    <col min="14571" max="14571" width="6.6640625" style="77" customWidth="1"/>
    <col min="14572" max="14572" width="6.88671875" style="77" customWidth="1"/>
    <col min="14573" max="14573" width="6.109375" style="77" customWidth="1"/>
    <col min="14574" max="14578" width="7.88671875" style="77" customWidth="1"/>
    <col min="14579" max="14579" width="6.5546875" style="77" customWidth="1"/>
    <col min="14580" max="14580" width="6.44140625" style="77" customWidth="1"/>
    <col min="14581" max="14581" width="6" style="77" customWidth="1"/>
    <col min="14582" max="14582" width="5.6640625" style="77" customWidth="1"/>
    <col min="14583" max="14583" width="6.5546875" style="77" customWidth="1"/>
    <col min="14584" max="14585" width="6.33203125" style="77" customWidth="1"/>
    <col min="14586" max="14586" width="5.88671875" style="77" customWidth="1"/>
    <col min="14587" max="14588" width="6.44140625" style="77" customWidth="1"/>
    <col min="14589" max="14592" width="5.6640625" style="77" customWidth="1"/>
    <col min="14593" max="14593" width="6.33203125" style="77" customWidth="1"/>
    <col min="14594" max="14594" width="5.6640625" style="77" customWidth="1"/>
    <col min="14595" max="14595" width="7.33203125" style="77" customWidth="1"/>
    <col min="14596" max="14596" width="7.44140625" style="77" customWidth="1"/>
    <col min="14597" max="14824" width="8.88671875" style="77"/>
    <col min="14825" max="14825" width="3" style="77" customWidth="1"/>
    <col min="14826" max="14826" width="31.6640625" style="77" customWidth="1"/>
    <col min="14827" max="14827" width="6.6640625" style="77" customWidth="1"/>
    <col min="14828" max="14828" width="6.88671875" style="77" customWidth="1"/>
    <col min="14829" max="14829" width="6.109375" style="77" customWidth="1"/>
    <col min="14830" max="14834" width="7.88671875" style="77" customWidth="1"/>
    <col min="14835" max="14835" width="6.5546875" style="77" customWidth="1"/>
    <col min="14836" max="14836" width="6.44140625" style="77" customWidth="1"/>
    <col min="14837" max="14837" width="6" style="77" customWidth="1"/>
    <col min="14838" max="14838" width="5.6640625" style="77" customWidth="1"/>
    <col min="14839" max="14839" width="6.5546875" style="77" customWidth="1"/>
    <col min="14840" max="14841" width="6.33203125" style="77" customWidth="1"/>
    <col min="14842" max="14842" width="5.88671875" style="77" customWidth="1"/>
    <col min="14843" max="14844" width="6.44140625" style="77" customWidth="1"/>
    <col min="14845" max="14848" width="5.6640625" style="77" customWidth="1"/>
    <col min="14849" max="14849" width="6.33203125" style="77" customWidth="1"/>
    <col min="14850" max="14850" width="5.6640625" style="77" customWidth="1"/>
    <col min="14851" max="14851" width="7.33203125" style="77" customWidth="1"/>
    <col min="14852" max="14852" width="7.44140625" style="77" customWidth="1"/>
    <col min="14853" max="15080" width="8.88671875" style="77"/>
    <col min="15081" max="15081" width="3" style="77" customWidth="1"/>
    <col min="15082" max="15082" width="31.6640625" style="77" customWidth="1"/>
    <col min="15083" max="15083" width="6.6640625" style="77" customWidth="1"/>
    <col min="15084" max="15084" width="6.88671875" style="77" customWidth="1"/>
    <col min="15085" max="15085" width="6.109375" style="77" customWidth="1"/>
    <col min="15086" max="15090" width="7.88671875" style="77" customWidth="1"/>
    <col min="15091" max="15091" width="6.5546875" style="77" customWidth="1"/>
    <col min="15092" max="15092" width="6.44140625" style="77" customWidth="1"/>
    <col min="15093" max="15093" width="6" style="77" customWidth="1"/>
    <col min="15094" max="15094" width="5.6640625" style="77" customWidth="1"/>
    <col min="15095" max="15095" width="6.5546875" style="77" customWidth="1"/>
    <col min="15096" max="15097" width="6.33203125" style="77" customWidth="1"/>
    <col min="15098" max="15098" width="5.88671875" style="77" customWidth="1"/>
    <col min="15099" max="15100" width="6.44140625" style="77" customWidth="1"/>
    <col min="15101" max="15104" width="5.6640625" style="77" customWidth="1"/>
    <col min="15105" max="15105" width="6.33203125" style="77" customWidth="1"/>
    <col min="15106" max="15106" width="5.6640625" style="77" customWidth="1"/>
    <col min="15107" max="15107" width="7.33203125" style="77" customWidth="1"/>
    <col min="15108" max="15108" width="7.44140625" style="77" customWidth="1"/>
    <col min="15109" max="15336" width="8.88671875" style="77"/>
    <col min="15337" max="15337" width="3" style="77" customWidth="1"/>
    <col min="15338" max="15338" width="31.6640625" style="77" customWidth="1"/>
    <col min="15339" max="15339" width="6.6640625" style="77" customWidth="1"/>
    <col min="15340" max="15340" width="6.88671875" style="77" customWidth="1"/>
    <col min="15341" max="15341" width="6.109375" style="77" customWidth="1"/>
    <col min="15342" max="15346" width="7.88671875" style="77" customWidth="1"/>
    <col min="15347" max="15347" width="6.5546875" style="77" customWidth="1"/>
    <col min="15348" max="15348" width="6.44140625" style="77" customWidth="1"/>
    <col min="15349" max="15349" width="6" style="77" customWidth="1"/>
    <col min="15350" max="15350" width="5.6640625" style="77" customWidth="1"/>
    <col min="15351" max="15351" width="6.5546875" style="77" customWidth="1"/>
    <col min="15352" max="15353" width="6.33203125" style="77" customWidth="1"/>
    <col min="15354" max="15354" width="5.88671875" style="77" customWidth="1"/>
    <col min="15355" max="15356" width="6.44140625" style="77" customWidth="1"/>
    <col min="15357" max="15360" width="5.6640625" style="77" customWidth="1"/>
    <col min="15361" max="15361" width="6.33203125" style="77" customWidth="1"/>
    <col min="15362" max="15362" width="5.6640625" style="77" customWidth="1"/>
    <col min="15363" max="15363" width="7.33203125" style="77" customWidth="1"/>
    <col min="15364" max="15364" width="7.44140625" style="77" customWidth="1"/>
    <col min="15365" max="15592" width="8.88671875" style="77"/>
    <col min="15593" max="15593" width="3" style="77" customWidth="1"/>
    <col min="15594" max="15594" width="31.6640625" style="77" customWidth="1"/>
    <col min="15595" max="15595" width="6.6640625" style="77" customWidth="1"/>
    <col min="15596" max="15596" width="6.88671875" style="77" customWidth="1"/>
    <col min="15597" max="15597" width="6.109375" style="77" customWidth="1"/>
    <col min="15598" max="15602" width="7.88671875" style="77" customWidth="1"/>
    <col min="15603" max="15603" width="6.5546875" style="77" customWidth="1"/>
    <col min="15604" max="15604" width="6.44140625" style="77" customWidth="1"/>
    <col min="15605" max="15605" width="6" style="77" customWidth="1"/>
    <col min="15606" max="15606" width="5.6640625" style="77" customWidth="1"/>
    <col min="15607" max="15607" width="6.5546875" style="77" customWidth="1"/>
    <col min="15608" max="15609" width="6.33203125" style="77" customWidth="1"/>
    <col min="15610" max="15610" width="5.88671875" style="77" customWidth="1"/>
    <col min="15611" max="15612" width="6.44140625" style="77" customWidth="1"/>
    <col min="15613" max="15616" width="5.6640625" style="77" customWidth="1"/>
    <col min="15617" max="15617" width="6.33203125" style="77" customWidth="1"/>
    <col min="15618" max="15618" width="5.6640625" style="77" customWidth="1"/>
    <col min="15619" max="15619" width="7.33203125" style="77" customWidth="1"/>
    <col min="15620" max="15620" width="7.44140625" style="77" customWidth="1"/>
    <col min="15621" max="15848" width="8.88671875" style="77"/>
    <col min="15849" max="15849" width="3" style="77" customWidth="1"/>
    <col min="15850" max="15850" width="31.6640625" style="77" customWidth="1"/>
    <col min="15851" max="15851" width="6.6640625" style="77" customWidth="1"/>
    <col min="15852" max="15852" width="6.88671875" style="77" customWidth="1"/>
    <col min="15853" max="15853" width="6.109375" style="77" customWidth="1"/>
    <col min="15854" max="15858" width="7.88671875" style="77" customWidth="1"/>
    <col min="15859" max="15859" width="6.5546875" style="77" customWidth="1"/>
    <col min="15860" max="15860" width="6.44140625" style="77" customWidth="1"/>
    <col min="15861" max="15861" width="6" style="77" customWidth="1"/>
    <col min="15862" max="15862" width="5.6640625" style="77" customWidth="1"/>
    <col min="15863" max="15863" width="6.5546875" style="77" customWidth="1"/>
    <col min="15864" max="15865" width="6.33203125" style="77" customWidth="1"/>
    <col min="15866" max="15866" width="5.88671875" style="77" customWidth="1"/>
    <col min="15867" max="15868" width="6.44140625" style="77" customWidth="1"/>
    <col min="15869" max="15872" width="5.6640625" style="77" customWidth="1"/>
    <col min="15873" max="15873" width="6.33203125" style="77" customWidth="1"/>
    <col min="15874" max="15874" width="5.6640625" style="77" customWidth="1"/>
    <col min="15875" max="15875" width="7.33203125" style="77" customWidth="1"/>
    <col min="15876" max="15876" width="7.44140625" style="77" customWidth="1"/>
    <col min="15877" max="16104" width="8.88671875" style="77"/>
    <col min="16105" max="16105" width="3" style="77" customWidth="1"/>
    <col min="16106" max="16106" width="31.6640625" style="77" customWidth="1"/>
    <col min="16107" max="16107" width="6.6640625" style="77" customWidth="1"/>
    <col min="16108" max="16108" width="6.88671875" style="77" customWidth="1"/>
    <col min="16109" max="16109" width="6.109375" style="77" customWidth="1"/>
    <col min="16110" max="16114" width="7.88671875" style="77" customWidth="1"/>
    <col min="16115" max="16115" width="6.5546875" style="77" customWidth="1"/>
    <col min="16116" max="16116" width="6.44140625" style="77" customWidth="1"/>
    <col min="16117" max="16117" width="6" style="77" customWidth="1"/>
    <col min="16118" max="16118" width="5.6640625" style="77" customWidth="1"/>
    <col min="16119" max="16119" width="6.5546875" style="77" customWidth="1"/>
    <col min="16120" max="16121" width="6.33203125" style="77" customWidth="1"/>
    <col min="16122" max="16122" width="5.88671875" style="77" customWidth="1"/>
    <col min="16123" max="16124" width="6.44140625" style="77" customWidth="1"/>
    <col min="16125" max="16128" width="5.6640625" style="77" customWidth="1"/>
    <col min="16129" max="16129" width="6.33203125" style="77" customWidth="1"/>
    <col min="16130" max="16130" width="5.6640625" style="77" customWidth="1"/>
    <col min="16131" max="16131" width="7.33203125" style="77" customWidth="1"/>
    <col min="16132" max="16132" width="7.44140625" style="77" customWidth="1"/>
    <col min="16133" max="16384" width="8.88671875" style="77"/>
  </cols>
  <sheetData>
    <row r="1" spans="1:19" ht="12.75" customHeight="1" x14ac:dyDescent="0.3"/>
    <row r="2" spans="1:19" ht="39" customHeight="1" x14ac:dyDescent="0.3">
      <c r="A2" s="232" t="s">
        <v>55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</row>
    <row r="3" spans="1:19" ht="12.75" customHeight="1" thickBot="1" x14ac:dyDescent="0.35">
      <c r="A3" s="78"/>
      <c r="B3" s="78"/>
      <c r="C3" s="78"/>
      <c r="D3" s="78"/>
      <c r="E3" s="78"/>
      <c r="F3" s="78"/>
      <c r="G3" s="78"/>
      <c r="H3" s="78"/>
      <c r="I3" s="78"/>
      <c r="J3" s="78"/>
    </row>
    <row r="4" spans="1:19" ht="46.95" customHeight="1" x14ac:dyDescent="0.3">
      <c r="A4" s="262" t="s">
        <v>0</v>
      </c>
      <c r="B4" s="243" t="s">
        <v>1</v>
      </c>
      <c r="C4" s="243" t="s">
        <v>3</v>
      </c>
      <c r="D4" s="243" t="s">
        <v>38</v>
      </c>
      <c r="E4" s="243" t="s">
        <v>37</v>
      </c>
      <c r="F4" s="243"/>
      <c r="G4" s="245"/>
      <c r="H4" s="233" t="s">
        <v>69</v>
      </c>
      <c r="I4" s="234"/>
      <c r="J4" s="235"/>
      <c r="K4" s="242" t="s">
        <v>63</v>
      </c>
      <c r="L4" s="243"/>
      <c r="M4" s="244"/>
      <c r="N4" s="245"/>
      <c r="O4" s="243" t="s">
        <v>54</v>
      </c>
      <c r="P4" s="243"/>
      <c r="Q4" s="245"/>
      <c r="R4" s="256" t="s">
        <v>57</v>
      </c>
      <c r="S4" s="259" t="s">
        <v>58</v>
      </c>
    </row>
    <row r="5" spans="1:19" ht="25.95" customHeight="1" x14ac:dyDescent="0.3">
      <c r="A5" s="263"/>
      <c r="B5" s="254"/>
      <c r="C5" s="254"/>
      <c r="D5" s="254"/>
      <c r="E5" s="238" t="s">
        <v>4</v>
      </c>
      <c r="F5" s="238" t="s">
        <v>32</v>
      </c>
      <c r="G5" s="240" t="s">
        <v>52</v>
      </c>
      <c r="H5" s="236" t="s">
        <v>4</v>
      </c>
      <c r="I5" s="238" t="s">
        <v>32</v>
      </c>
      <c r="J5" s="240" t="s">
        <v>52</v>
      </c>
      <c r="K5" s="246" t="s">
        <v>4</v>
      </c>
      <c r="L5" s="248" t="s">
        <v>32</v>
      </c>
      <c r="M5" s="252" t="s">
        <v>36</v>
      </c>
      <c r="N5" s="250" t="s">
        <v>45</v>
      </c>
      <c r="O5" s="238" t="s">
        <v>4</v>
      </c>
      <c r="P5" s="238" t="s">
        <v>32</v>
      </c>
      <c r="Q5" s="240" t="s">
        <v>52</v>
      </c>
      <c r="R5" s="257"/>
      <c r="S5" s="260"/>
    </row>
    <row r="6" spans="1:19" ht="57.75" customHeight="1" thickBot="1" x14ac:dyDescent="0.35">
      <c r="A6" s="264"/>
      <c r="B6" s="255"/>
      <c r="C6" s="255"/>
      <c r="D6" s="255"/>
      <c r="E6" s="239"/>
      <c r="F6" s="239"/>
      <c r="G6" s="241"/>
      <c r="H6" s="237"/>
      <c r="I6" s="239"/>
      <c r="J6" s="241"/>
      <c r="K6" s="247"/>
      <c r="L6" s="249"/>
      <c r="M6" s="253"/>
      <c r="N6" s="251"/>
      <c r="O6" s="239"/>
      <c r="P6" s="239"/>
      <c r="Q6" s="241"/>
      <c r="R6" s="258"/>
      <c r="S6" s="261"/>
    </row>
    <row r="7" spans="1:19" s="82" customFormat="1" ht="18" customHeight="1" thickTop="1" thickBot="1" x14ac:dyDescent="0.25">
      <c r="A7" s="79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1">
        <v>7</v>
      </c>
      <c r="H7" s="79">
        <v>8</v>
      </c>
      <c r="I7" s="80">
        <v>9</v>
      </c>
      <c r="J7" s="81">
        <v>10</v>
      </c>
      <c r="K7" s="112">
        <v>11</v>
      </c>
      <c r="L7" s="80">
        <v>12</v>
      </c>
      <c r="M7" s="90">
        <v>13</v>
      </c>
      <c r="N7" s="81">
        <v>14</v>
      </c>
      <c r="O7" s="80">
        <v>15</v>
      </c>
      <c r="P7" s="80">
        <v>16</v>
      </c>
      <c r="Q7" s="81">
        <v>17</v>
      </c>
      <c r="R7" s="113"/>
      <c r="S7" s="117"/>
    </row>
    <row r="8" spans="1:19" s="83" customFormat="1" ht="29.25" customHeight="1" thickTop="1" x14ac:dyDescent="0.3">
      <c r="A8" s="89" t="s">
        <v>6</v>
      </c>
      <c r="B8" s="121" t="s">
        <v>7</v>
      </c>
      <c r="C8" s="122" t="s">
        <v>8</v>
      </c>
      <c r="D8" s="122">
        <v>2111</v>
      </c>
      <c r="E8" s="95"/>
      <c r="F8" s="95"/>
      <c r="G8" s="96">
        <f>E8+F8</f>
        <v>0</v>
      </c>
      <c r="H8" s="175">
        <v>-19100</v>
      </c>
      <c r="I8" s="176">
        <v>-800</v>
      </c>
      <c r="J8" s="177">
        <f>H8+I8</f>
        <v>-19900</v>
      </c>
      <c r="K8" s="107">
        <v>211635.26</v>
      </c>
      <c r="L8" s="95">
        <v>3733.14</v>
      </c>
      <c r="M8" s="97">
        <v>327.45</v>
      </c>
      <c r="N8" s="96">
        <f>K8+L8+M8</f>
        <v>215695.85000000003</v>
      </c>
      <c r="O8" s="95">
        <f>(K8+H8)-(E8*3)</f>
        <v>192535.26</v>
      </c>
      <c r="P8" s="95">
        <f>(L8+M8)- (F8*3)</f>
        <v>4060.5899999999997</v>
      </c>
      <c r="Q8" s="96">
        <f>O8+P8</f>
        <v>196595.85</v>
      </c>
      <c r="R8" s="114"/>
      <c r="S8" s="118" t="e">
        <f>(O8+R8)*100/E8</f>
        <v>#DIV/0!</v>
      </c>
    </row>
    <row r="9" spans="1:19" ht="30.75" customHeight="1" x14ac:dyDescent="0.3">
      <c r="A9" s="127" t="s">
        <v>9</v>
      </c>
      <c r="B9" s="123" t="s">
        <v>29</v>
      </c>
      <c r="C9" s="93" t="s">
        <v>10</v>
      </c>
      <c r="D9" s="93">
        <v>2111</v>
      </c>
      <c r="E9" s="98"/>
      <c r="F9" s="98"/>
      <c r="G9" s="99">
        <f t="shared" ref="G9:G33" si="0">E9+F9</f>
        <v>0</v>
      </c>
      <c r="H9" s="178">
        <v>18200</v>
      </c>
      <c r="I9" s="179"/>
      <c r="J9" s="180">
        <f t="shared" ref="J9:J34" si="1">H9+I9</f>
        <v>18200</v>
      </c>
      <c r="K9" s="108">
        <v>245699.27</v>
      </c>
      <c r="L9" s="98">
        <v>3862.7</v>
      </c>
      <c r="M9" s="100">
        <v>552.41999999999996</v>
      </c>
      <c r="N9" s="99">
        <f>K9+L9+M9</f>
        <v>250114.39</v>
      </c>
      <c r="O9" s="191">
        <f t="shared" ref="O9:O34" si="2">(K9+H9)-(E9*3)</f>
        <v>263899.27</v>
      </c>
      <c r="P9" s="98">
        <f t="shared" ref="P9:P11" si="3">(L9+M9)- (F9*3)</f>
        <v>4415.12</v>
      </c>
      <c r="Q9" s="99">
        <f t="shared" ref="Q9" si="4">O9+P9</f>
        <v>268314.39</v>
      </c>
      <c r="R9" s="115"/>
      <c r="S9" s="119"/>
    </row>
    <row r="10" spans="1:19" ht="15.9" customHeight="1" x14ac:dyDescent="0.3">
      <c r="A10" s="127"/>
      <c r="B10" s="123"/>
      <c r="C10" s="93" t="s">
        <v>16</v>
      </c>
      <c r="D10" s="93">
        <v>2111</v>
      </c>
      <c r="E10" s="98"/>
      <c r="F10" s="98"/>
      <c r="G10" s="99"/>
      <c r="H10" s="178">
        <v>2000</v>
      </c>
      <c r="I10" s="179"/>
      <c r="J10" s="180">
        <f t="shared" si="1"/>
        <v>2000</v>
      </c>
      <c r="K10" s="108">
        <v>19831.25</v>
      </c>
      <c r="L10" s="98">
        <v>488.67</v>
      </c>
      <c r="M10" s="100">
        <v>666.84</v>
      </c>
      <c r="N10" s="99">
        <f t="shared" ref="N10:N35" si="5">K10+L10+M10</f>
        <v>20986.76</v>
      </c>
      <c r="O10" s="191">
        <f t="shared" si="2"/>
        <v>21831.25</v>
      </c>
      <c r="P10" s="98">
        <f t="shared" si="3"/>
        <v>1155.51</v>
      </c>
      <c r="Q10" s="99">
        <f>O10+P10</f>
        <v>22986.76</v>
      </c>
      <c r="R10" s="115"/>
      <c r="S10" s="119"/>
    </row>
    <row r="11" spans="1:19" ht="15.9" customHeight="1" x14ac:dyDescent="0.3">
      <c r="A11" s="127"/>
      <c r="B11" s="123"/>
      <c r="C11" s="93" t="s">
        <v>53</v>
      </c>
      <c r="D11" s="93">
        <v>2401</v>
      </c>
      <c r="E11" s="98"/>
      <c r="F11" s="98">
        <f t="shared" ref="F11" si="6">E11*0.0145</f>
        <v>0</v>
      </c>
      <c r="G11" s="99"/>
      <c r="H11" s="178"/>
      <c r="I11" s="179"/>
      <c r="J11" s="180">
        <f t="shared" si="1"/>
        <v>0</v>
      </c>
      <c r="K11" s="108">
        <v>208.41</v>
      </c>
      <c r="L11" s="98"/>
      <c r="M11" s="100"/>
      <c r="N11" s="99">
        <f t="shared" si="5"/>
        <v>208.41</v>
      </c>
      <c r="O11" s="191">
        <f t="shared" si="2"/>
        <v>208.41</v>
      </c>
      <c r="P11" s="98">
        <f t="shared" si="3"/>
        <v>0</v>
      </c>
      <c r="Q11" s="99">
        <f>O11+P11</f>
        <v>208.41</v>
      </c>
      <c r="R11" s="115"/>
      <c r="S11" s="119"/>
    </row>
    <row r="12" spans="1:19" ht="15.9" customHeight="1" x14ac:dyDescent="0.3">
      <c r="A12" s="127"/>
      <c r="B12" s="124" t="s">
        <v>46</v>
      </c>
      <c r="C12" s="125" t="s">
        <v>24</v>
      </c>
      <c r="D12" s="125" t="s">
        <v>24</v>
      </c>
      <c r="E12" s="84">
        <f>E9+E10+E11</f>
        <v>0</v>
      </c>
      <c r="F12" s="84">
        <f t="shared" ref="F12:I12" si="7">F9+F10+F11</f>
        <v>0</v>
      </c>
      <c r="G12" s="101">
        <f t="shared" si="7"/>
        <v>0</v>
      </c>
      <c r="H12" s="111">
        <f t="shared" si="7"/>
        <v>20200</v>
      </c>
      <c r="I12" s="102">
        <f t="shared" si="7"/>
        <v>0</v>
      </c>
      <c r="J12" s="190">
        <f t="shared" si="1"/>
        <v>20200</v>
      </c>
      <c r="K12" s="102">
        <f>K9+K10+K11</f>
        <v>265738.93</v>
      </c>
      <c r="L12" s="102">
        <f t="shared" ref="L12:M12" si="8">L9+L10+L11</f>
        <v>4351.37</v>
      </c>
      <c r="M12" s="102">
        <f t="shared" si="8"/>
        <v>1219.26</v>
      </c>
      <c r="N12" s="101">
        <f>K12+L12+M12</f>
        <v>271309.56</v>
      </c>
      <c r="O12" s="84">
        <f>O9+O10+O11</f>
        <v>285938.93</v>
      </c>
      <c r="P12" s="84">
        <f>P9+P10+P11</f>
        <v>5570.63</v>
      </c>
      <c r="Q12" s="101">
        <f t="shared" ref="Q12" si="9">Q9+Q10+Q11</f>
        <v>291509.56</v>
      </c>
      <c r="R12" s="101"/>
      <c r="S12" s="118" t="e">
        <f>(O12+R12)*100/E12</f>
        <v>#DIV/0!</v>
      </c>
    </row>
    <row r="13" spans="1:19" s="83" customFormat="1" ht="32.25" customHeight="1" x14ac:dyDescent="0.3">
      <c r="A13" s="127" t="s">
        <v>11</v>
      </c>
      <c r="B13" s="123" t="s">
        <v>30</v>
      </c>
      <c r="C13" s="93" t="s">
        <v>12</v>
      </c>
      <c r="D13" s="93">
        <v>2111</v>
      </c>
      <c r="E13" s="98"/>
      <c r="F13" s="98"/>
      <c r="G13" s="99">
        <f t="shared" si="0"/>
        <v>0</v>
      </c>
      <c r="H13" s="178">
        <v>10400</v>
      </c>
      <c r="I13" s="179"/>
      <c r="J13" s="180">
        <f t="shared" si="1"/>
        <v>10400</v>
      </c>
      <c r="K13" s="108">
        <v>163139.18</v>
      </c>
      <c r="L13" s="98">
        <v>2825.25</v>
      </c>
      <c r="M13" s="100">
        <v>1563.84</v>
      </c>
      <c r="N13" s="99">
        <f t="shared" si="5"/>
        <v>167528.26999999999</v>
      </c>
      <c r="O13" s="98">
        <f t="shared" si="2"/>
        <v>173539.18</v>
      </c>
      <c r="P13" s="98">
        <f t="shared" ref="P13:P18" si="10">(L13+M13)- (F13*3)</f>
        <v>4389.09</v>
      </c>
      <c r="Q13" s="99">
        <f t="shared" ref="Q13:Q14" si="11">O13+P13</f>
        <v>177928.27</v>
      </c>
      <c r="R13" s="115"/>
      <c r="S13" s="119"/>
    </row>
    <row r="14" spans="1:19" s="83" customFormat="1" ht="15.9" customHeight="1" x14ac:dyDescent="0.3">
      <c r="A14" s="127"/>
      <c r="B14" s="123"/>
      <c r="C14" s="93" t="s">
        <v>28</v>
      </c>
      <c r="D14" s="93">
        <v>2111</v>
      </c>
      <c r="E14" s="98"/>
      <c r="F14" s="98"/>
      <c r="G14" s="99">
        <f t="shared" si="0"/>
        <v>0</v>
      </c>
      <c r="H14" s="178">
        <v>-13200</v>
      </c>
      <c r="I14" s="179">
        <v>-200</v>
      </c>
      <c r="J14" s="180">
        <f t="shared" si="1"/>
        <v>-13400</v>
      </c>
      <c r="K14" s="108">
        <v>23209.4</v>
      </c>
      <c r="L14" s="98">
        <v>389.73</v>
      </c>
      <c r="M14" s="100">
        <v>421.7</v>
      </c>
      <c r="N14" s="99">
        <f t="shared" si="5"/>
        <v>24020.83</v>
      </c>
      <c r="O14" s="98">
        <f t="shared" si="2"/>
        <v>10009.400000000001</v>
      </c>
      <c r="P14" s="98">
        <f t="shared" si="10"/>
        <v>811.43000000000006</v>
      </c>
      <c r="Q14" s="99">
        <f t="shared" si="11"/>
        <v>10820.830000000002</v>
      </c>
      <c r="R14" s="115"/>
      <c r="S14" s="119"/>
    </row>
    <row r="15" spans="1:19" s="83" customFormat="1" ht="15.9" customHeight="1" x14ac:dyDescent="0.3">
      <c r="A15" s="127"/>
      <c r="B15" s="123"/>
      <c r="C15" s="93" t="s">
        <v>41</v>
      </c>
      <c r="D15" s="93">
        <v>2401</v>
      </c>
      <c r="E15" s="98"/>
      <c r="F15" s="98"/>
      <c r="G15" s="99">
        <f t="shared" si="0"/>
        <v>0</v>
      </c>
      <c r="H15" s="178"/>
      <c r="I15" s="179"/>
      <c r="J15" s="180">
        <f t="shared" si="1"/>
        <v>0</v>
      </c>
      <c r="K15" s="108">
        <v>808.3</v>
      </c>
      <c r="L15" s="98">
        <v>16.04</v>
      </c>
      <c r="M15" s="100"/>
      <c r="N15" s="99">
        <f t="shared" si="5"/>
        <v>824.33999999999992</v>
      </c>
      <c r="O15" s="98">
        <f t="shared" si="2"/>
        <v>808.3</v>
      </c>
      <c r="P15" s="98">
        <f t="shared" si="10"/>
        <v>16.04</v>
      </c>
      <c r="Q15" s="99">
        <f>O15+P15</f>
        <v>824.33999999999992</v>
      </c>
      <c r="R15" s="116"/>
      <c r="S15" s="119"/>
    </row>
    <row r="16" spans="1:19" s="83" customFormat="1" ht="15.9" customHeight="1" x14ac:dyDescent="0.3">
      <c r="A16" s="127"/>
      <c r="B16" s="123" t="s">
        <v>68</v>
      </c>
      <c r="C16" s="93" t="s">
        <v>70</v>
      </c>
      <c r="D16" s="93">
        <v>2111</v>
      </c>
      <c r="E16" s="98"/>
      <c r="F16" s="98"/>
      <c r="G16" s="99"/>
      <c r="H16" s="178">
        <v>4400</v>
      </c>
      <c r="I16" s="179">
        <v>100</v>
      </c>
      <c r="J16" s="180">
        <f t="shared" si="1"/>
        <v>4500</v>
      </c>
      <c r="K16" s="108"/>
      <c r="L16" s="98"/>
      <c r="M16" s="100"/>
      <c r="N16" s="99"/>
      <c r="O16" s="98">
        <f t="shared" si="2"/>
        <v>4400</v>
      </c>
      <c r="P16" s="98">
        <f t="shared" si="10"/>
        <v>0</v>
      </c>
      <c r="Q16" s="99"/>
      <c r="R16" s="116"/>
      <c r="S16" s="119"/>
    </row>
    <row r="17" spans="1:19" s="83" customFormat="1" ht="15.9" customHeight="1" x14ac:dyDescent="0.3">
      <c r="A17" s="127"/>
      <c r="B17" s="123" t="s">
        <v>68</v>
      </c>
      <c r="C17" s="93" t="s">
        <v>66</v>
      </c>
      <c r="D17" s="93">
        <v>1102</v>
      </c>
      <c r="E17" s="98"/>
      <c r="F17" s="98"/>
      <c r="G17" s="99"/>
      <c r="H17" s="178"/>
      <c r="I17" s="179"/>
      <c r="J17" s="180">
        <f t="shared" si="1"/>
        <v>0</v>
      </c>
      <c r="K17" s="108">
        <v>0</v>
      </c>
      <c r="L17" s="98">
        <v>0</v>
      </c>
      <c r="M17" s="100"/>
      <c r="N17" s="99">
        <f t="shared" si="5"/>
        <v>0</v>
      </c>
      <c r="O17" s="98">
        <f t="shared" si="2"/>
        <v>0</v>
      </c>
      <c r="P17" s="98">
        <f t="shared" si="10"/>
        <v>0</v>
      </c>
      <c r="Q17" s="99">
        <f>O17+P17</f>
        <v>0</v>
      </c>
      <c r="R17" s="116"/>
      <c r="S17" s="119"/>
    </row>
    <row r="18" spans="1:19" s="83" customFormat="1" ht="15.9" customHeight="1" x14ac:dyDescent="0.3">
      <c r="A18" s="127"/>
      <c r="B18" s="123" t="s">
        <v>67</v>
      </c>
      <c r="C18" s="93" t="s">
        <v>65</v>
      </c>
      <c r="D18" s="93">
        <v>1102</v>
      </c>
      <c r="E18" s="98"/>
      <c r="F18" s="98"/>
      <c r="G18" s="99"/>
      <c r="H18" s="178"/>
      <c r="I18" s="179"/>
      <c r="J18" s="180">
        <f t="shared" si="1"/>
        <v>0</v>
      </c>
      <c r="K18" s="108">
        <v>7508.85</v>
      </c>
      <c r="L18" s="98">
        <v>109.86</v>
      </c>
      <c r="M18" s="100"/>
      <c r="N18" s="99">
        <f t="shared" si="5"/>
        <v>7618.71</v>
      </c>
      <c r="O18" s="98">
        <f t="shared" si="2"/>
        <v>7508.85</v>
      </c>
      <c r="P18" s="98">
        <f t="shared" si="10"/>
        <v>109.86</v>
      </c>
      <c r="Q18" s="99">
        <f>O18+P18</f>
        <v>7618.71</v>
      </c>
      <c r="R18" s="116"/>
      <c r="S18" s="119"/>
    </row>
    <row r="19" spans="1:19" s="83" customFormat="1" ht="15.9" customHeight="1" x14ac:dyDescent="0.3">
      <c r="A19" s="127"/>
      <c r="B19" s="124" t="s">
        <v>46</v>
      </c>
      <c r="C19" s="125" t="s">
        <v>24</v>
      </c>
      <c r="D19" s="125" t="s">
        <v>24</v>
      </c>
      <c r="E19" s="84">
        <f>E13+E14+E15+E18</f>
        <v>0</v>
      </c>
      <c r="F19" s="84">
        <f>F13+F14+F15+F18</f>
        <v>0</v>
      </c>
      <c r="G19" s="101">
        <f>G13+G14+G15+G18</f>
        <v>0</v>
      </c>
      <c r="H19" s="181">
        <f>H13+H14+H15+H18+H16+H17</f>
        <v>1600</v>
      </c>
      <c r="I19" s="182">
        <f t="shared" ref="I19:J19" si="12">I13+I14+I15+I18+I16+I17</f>
        <v>-100</v>
      </c>
      <c r="J19" s="182">
        <f t="shared" si="12"/>
        <v>1500</v>
      </c>
      <c r="K19" s="102">
        <f>K13+K14+K15+K18</f>
        <v>194665.72999999998</v>
      </c>
      <c r="L19" s="84">
        <f>L13+L14+L15+L18</f>
        <v>3340.88</v>
      </c>
      <c r="M19" s="84">
        <f>M13+M14+M15+M18</f>
        <v>1985.54</v>
      </c>
      <c r="N19" s="101">
        <f t="shared" si="5"/>
        <v>199992.15</v>
      </c>
      <c r="O19" s="84">
        <f>K19-(E19*2)</f>
        <v>194665.72999999998</v>
      </c>
      <c r="P19" s="84">
        <f>P13+P14+P15+P18</f>
        <v>5326.42</v>
      </c>
      <c r="Q19" s="101">
        <f>Q13+Q14+Q15+Q18</f>
        <v>197192.14999999997</v>
      </c>
      <c r="R19" s="116"/>
      <c r="S19" s="118" t="e">
        <f>(O19+R19)*100/E19</f>
        <v>#DIV/0!</v>
      </c>
    </row>
    <row r="20" spans="1:19" ht="30.75" customHeight="1" x14ac:dyDescent="0.3">
      <c r="A20" s="127" t="s">
        <v>47</v>
      </c>
      <c r="B20" s="123" t="s">
        <v>31</v>
      </c>
      <c r="C20" s="93" t="s">
        <v>14</v>
      </c>
      <c r="D20" s="93">
        <v>2111</v>
      </c>
      <c r="E20" s="84"/>
      <c r="F20" s="84"/>
      <c r="G20" s="101">
        <f t="shared" si="0"/>
        <v>0</v>
      </c>
      <c r="H20" s="181">
        <v>62900</v>
      </c>
      <c r="I20" s="182">
        <v>800</v>
      </c>
      <c r="J20" s="183">
        <f t="shared" si="1"/>
        <v>63700</v>
      </c>
      <c r="K20" s="102">
        <v>361891.86</v>
      </c>
      <c r="L20" s="84">
        <v>5785.02</v>
      </c>
      <c r="M20" s="103">
        <v>8384.68</v>
      </c>
      <c r="N20" s="101">
        <f t="shared" si="5"/>
        <v>376061.56</v>
      </c>
      <c r="O20" s="84">
        <f t="shared" si="2"/>
        <v>424791.86</v>
      </c>
      <c r="P20" s="84">
        <f>(L20+M20)- (F20*3)</f>
        <v>14169.7</v>
      </c>
      <c r="Q20" s="101">
        <f t="shared" ref="Q20:Q24" si="13">O20+P20</f>
        <v>438961.56</v>
      </c>
      <c r="R20" s="116"/>
      <c r="S20" s="118" t="e">
        <f>(O20+R20)*100/E20</f>
        <v>#DIV/0!</v>
      </c>
    </row>
    <row r="21" spans="1:19" s="83" customFormat="1" ht="30.75" customHeight="1" x14ac:dyDescent="0.3">
      <c r="A21" s="127" t="s">
        <v>48</v>
      </c>
      <c r="B21" s="123" t="s">
        <v>61</v>
      </c>
      <c r="C21" s="93" t="s">
        <v>17</v>
      </c>
      <c r="D21" s="93">
        <v>2111</v>
      </c>
      <c r="E21" s="98">
        <v>12571.5</v>
      </c>
      <c r="F21" s="192">
        <f>E21*0.0145</f>
        <v>182.28675000000001</v>
      </c>
      <c r="G21" s="193">
        <f t="shared" si="0"/>
        <v>12753.786749999999</v>
      </c>
      <c r="H21" s="178">
        <v>4100</v>
      </c>
      <c r="I21" s="179"/>
      <c r="J21" s="180">
        <f t="shared" si="1"/>
        <v>4100</v>
      </c>
      <c r="K21" s="108">
        <v>34951.71</v>
      </c>
      <c r="L21" s="98">
        <v>706.47</v>
      </c>
      <c r="M21" s="100">
        <v>257.39999999999998</v>
      </c>
      <c r="N21" s="99">
        <f t="shared" si="5"/>
        <v>35915.58</v>
      </c>
      <c r="O21" s="98">
        <f t="shared" si="2"/>
        <v>1337.2099999999991</v>
      </c>
      <c r="P21" s="98">
        <f t="shared" ref="P21:P24" si="14">(L21+M21)- (F21*3)</f>
        <v>417.00974999999994</v>
      </c>
      <c r="Q21" s="99">
        <f t="shared" si="13"/>
        <v>1754.2197499999991</v>
      </c>
      <c r="R21" s="115"/>
      <c r="S21" s="119"/>
    </row>
    <row r="22" spans="1:19" s="83" customFormat="1" ht="15.9" customHeight="1" x14ac:dyDescent="0.3">
      <c r="A22" s="127"/>
      <c r="B22" s="123"/>
      <c r="C22" s="93" t="s">
        <v>20</v>
      </c>
      <c r="D22" s="93">
        <v>2111</v>
      </c>
      <c r="E22" s="98">
        <v>61533.1</v>
      </c>
      <c r="F22" s="192">
        <f t="shared" ref="F22:F24" si="15">E22*0.0145</f>
        <v>892.22995000000003</v>
      </c>
      <c r="G22" s="193">
        <f t="shared" si="0"/>
        <v>62425.329949999999</v>
      </c>
      <c r="H22" s="178">
        <v>2700</v>
      </c>
      <c r="I22" s="179"/>
      <c r="J22" s="180">
        <f t="shared" si="1"/>
        <v>2700</v>
      </c>
      <c r="K22" s="108">
        <v>133270.97</v>
      </c>
      <c r="L22" s="98">
        <v>2760.06</v>
      </c>
      <c r="M22" s="100">
        <v>526.69000000000005</v>
      </c>
      <c r="N22" s="99">
        <f t="shared" si="5"/>
        <v>136557.72</v>
      </c>
      <c r="O22" s="98">
        <f t="shared" si="2"/>
        <v>-48628.329999999987</v>
      </c>
      <c r="P22" s="98">
        <f t="shared" si="14"/>
        <v>610.06014999999979</v>
      </c>
      <c r="Q22" s="99">
        <f t="shared" si="13"/>
        <v>-48018.26984999999</v>
      </c>
      <c r="R22" s="115"/>
      <c r="S22" s="119"/>
    </row>
    <row r="23" spans="1:19" s="83" customFormat="1" ht="15.9" customHeight="1" x14ac:dyDescent="0.3">
      <c r="A23" s="127"/>
      <c r="B23" s="123"/>
      <c r="C23" s="93" t="s">
        <v>39</v>
      </c>
      <c r="D23" s="93">
        <v>2401</v>
      </c>
      <c r="E23" s="98">
        <v>5406.55</v>
      </c>
      <c r="F23" s="192">
        <f t="shared" si="15"/>
        <v>78.394975000000002</v>
      </c>
      <c r="G23" s="193">
        <f t="shared" si="0"/>
        <v>5484.9449750000003</v>
      </c>
      <c r="H23" s="178"/>
      <c r="I23" s="179"/>
      <c r="J23" s="180">
        <f t="shared" si="1"/>
        <v>0</v>
      </c>
      <c r="K23" s="108">
        <v>15844.8</v>
      </c>
      <c r="L23" s="98">
        <v>211.84</v>
      </c>
      <c r="M23" s="100"/>
      <c r="N23" s="99">
        <f t="shared" si="5"/>
        <v>16056.64</v>
      </c>
      <c r="O23" s="98">
        <f t="shared" si="2"/>
        <v>-374.85000000000218</v>
      </c>
      <c r="P23" s="98">
        <f t="shared" si="14"/>
        <v>-23.344925000000018</v>
      </c>
      <c r="Q23" s="99">
        <f t="shared" si="13"/>
        <v>-398.19492500000217</v>
      </c>
      <c r="R23" s="116"/>
      <c r="S23" s="119"/>
    </row>
    <row r="24" spans="1:19" s="83" customFormat="1" ht="15.9" customHeight="1" x14ac:dyDescent="0.3">
      <c r="A24" s="127"/>
      <c r="B24" s="123"/>
      <c r="C24" s="93" t="s">
        <v>42</v>
      </c>
      <c r="D24" s="93">
        <v>1102</v>
      </c>
      <c r="E24" s="98">
        <v>8936.19</v>
      </c>
      <c r="F24" s="192">
        <f t="shared" si="15"/>
        <v>129.57475500000001</v>
      </c>
      <c r="G24" s="193">
        <f t="shared" si="0"/>
        <v>9065.7647550000002</v>
      </c>
      <c r="H24" s="178"/>
      <c r="I24" s="179"/>
      <c r="J24" s="180">
        <f t="shared" si="1"/>
        <v>0</v>
      </c>
      <c r="K24" s="108">
        <v>61582.400000000001</v>
      </c>
      <c r="L24" s="98">
        <v>778.63</v>
      </c>
      <c r="M24" s="100">
        <v>69.400000000000006</v>
      </c>
      <c r="N24" s="99">
        <f t="shared" si="5"/>
        <v>62430.43</v>
      </c>
      <c r="O24" s="98">
        <f t="shared" si="2"/>
        <v>34773.83</v>
      </c>
      <c r="P24" s="98">
        <f t="shared" si="14"/>
        <v>459.30573499999991</v>
      </c>
      <c r="Q24" s="99">
        <f t="shared" si="13"/>
        <v>35233.135735000003</v>
      </c>
      <c r="R24" s="116"/>
      <c r="S24" s="119"/>
    </row>
    <row r="25" spans="1:19" s="83" customFormat="1" ht="15.9" customHeight="1" x14ac:dyDescent="0.3">
      <c r="A25" s="127"/>
      <c r="B25" s="124" t="s">
        <v>46</v>
      </c>
      <c r="C25" s="125" t="s">
        <v>24</v>
      </c>
      <c r="D25" s="125" t="s">
        <v>24</v>
      </c>
      <c r="E25" s="84">
        <f>E21+E22+E23+E24</f>
        <v>88447.340000000011</v>
      </c>
      <c r="F25" s="194">
        <f>F21+F22+F23+F24</f>
        <v>1282.4864300000002</v>
      </c>
      <c r="G25" s="195">
        <f>G21+G22+G23+G24</f>
        <v>89729.826430000001</v>
      </c>
      <c r="H25" s="181">
        <f>SUM(H21:H24)</f>
        <v>6800</v>
      </c>
      <c r="I25" s="182">
        <f>I22</f>
        <v>0</v>
      </c>
      <c r="J25" s="183">
        <f t="shared" si="1"/>
        <v>6800</v>
      </c>
      <c r="K25" s="102">
        <f>K21+K22+K23+K24</f>
        <v>245649.87999999998</v>
      </c>
      <c r="L25" s="84">
        <f t="shared" ref="L25:M25" si="16">L21+L22+L23+L24</f>
        <v>4457</v>
      </c>
      <c r="M25" s="84">
        <f t="shared" si="16"/>
        <v>853.49</v>
      </c>
      <c r="N25" s="101">
        <f>N21+N22+N23+N24</f>
        <v>250960.37</v>
      </c>
      <c r="O25" s="84">
        <f>O21+O22+O23+O24</f>
        <v>-12892.139999999985</v>
      </c>
      <c r="P25" s="84">
        <f>P21+P22+P23+P24</f>
        <v>1463.0307099999995</v>
      </c>
      <c r="Q25" s="101">
        <f>Q21+Q22+Q23+Q24</f>
        <v>-11429.109289999993</v>
      </c>
      <c r="R25" s="116"/>
      <c r="S25" s="118">
        <f>(O25+R25)*100/E25</f>
        <v>-14.576062999746497</v>
      </c>
    </row>
    <row r="26" spans="1:19" s="83" customFormat="1" ht="31.5" customHeight="1" x14ac:dyDescent="0.3">
      <c r="A26" s="127" t="s">
        <v>49</v>
      </c>
      <c r="B26" s="123" t="s">
        <v>59</v>
      </c>
      <c r="C26" s="93" t="s">
        <v>18</v>
      </c>
      <c r="D26" s="93">
        <v>2111</v>
      </c>
      <c r="E26" s="98"/>
      <c r="F26" s="192"/>
      <c r="G26" s="193">
        <f t="shared" si="0"/>
        <v>0</v>
      </c>
      <c r="H26" s="178">
        <v>1000</v>
      </c>
      <c r="I26" s="179"/>
      <c r="J26" s="180">
        <f t="shared" si="1"/>
        <v>1000</v>
      </c>
      <c r="K26" s="108">
        <v>12721.87</v>
      </c>
      <c r="L26" s="98">
        <v>253.75</v>
      </c>
      <c r="M26" s="100">
        <v>500</v>
      </c>
      <c r="N26" s="99">
        <f t="shared" si="5"/>
        <v>13475.62</v>
      </c>
      <c r="O26" s="98">
        <f t="shared" si="2"/>
        <v>13721.87</v>
      </c>
      <c r="P26" s="98">
        <f t="shared" ref="P26:P29" si="17">(L26+M26)- (F26*3)</f>
        <v>753.75</v>
      </c>
      <c r="Q26" s="99">
        <f t="shared" ref="Q26:Q29" si="18">O26+P26</f>
        <v>14475.62</v>
      </c>
      <c r="R26" s="115"/>
      <c r="S26" s="119"/>
    </row>
    <row r="27" spans="1:19" s="83" customFormat="1" ht="15.9" customHeight="1" x14ac:dyDescent="0.3">
      <c r="A27" s="127"/>
      <c r="B27" s="123"/>
      <c r="C27" s="93" t="s">
        <v>21</v>
      </c>
      <c r="D27" s="93">
        <v>2111</v>
      </c>
      <c r="E27" s="98"/>
      <c r="F27" s="98"/>
      <c r="G27" s="99">
        <f t="shared" si="0"/>
        <v>0</v>
      </c>
      <c r="H27" s="178">
        <v>-1000</v>
      </c>
      <c r="I27" s="179"/>
      <c r="J27" s="180">
        <f t="shared" si="1"/>
        <v>-1000</v>
      </c>
      <c r="K27" s="108">
        <v>29486.720000000001</v>
      </c>
      <c r="L27" s="98">
        <v>526.21</v>
      </c>
      <c r="M27" s="100">
        <v>363.15</v>
      </c>
      <c r="N27" s="99">
        <f t="shared" si="5"/>
        <v>30376.080000000002</v>
      </c>
      <c r="O27" s="98">
        <f t="shared" si="2"/>
        <v>28486.720000000001</v>
      </c>
      <c r="P27" s="98">
        <f t="shared" si="17"/>
        <v>889.36</v>
      </c>
      <c r="Q27" s="99">
        <f t="shared" si="18"/>
        <v>29376.080000000002</v>
      </c>
      <c r="R27" s="115"/>
      <c r="S27" s="119"/>
    </row>
    <row r="28" spans="1:19" s="83" customFormat="1" ht="15.9" customHeight="1" x14ac:dyDescent="0.3">
      <c r="A28" s="127"/>
      <c r="B28" s="123"/>
      <c r="C28" s="93" t="s">
        <v>50</v>
      </c>
      <c r="D28" s="93">
        <v>2401</v>
      </c>
      <c r="E28" s="98"/>
      <c r="F28" s="98"/>
      <c r="G28" s="99">
        <f t="shared" si="0"/>
        <v>0</v>
      </c>
      <c r="H28" s="178"/>
      <c r="I28" s="179"/>
      <c r="J28" s="180">
        <f t="shared" si="1"/>
        <v>0</v>
      </c>
      <c r="K28" s="108">
        <v>6787.59</v>
      </c>
      <c r="L28" s="98">
        <v>133.37</v>
      </c>
      <c r="M28" s="100"/>
      <c r="N28" s="99">
        <f t="shared" si="5"/>
        <v>6920.96</v>
      </c>
      <c r="O28" s="98">
        <f t="shared" si="2"/>
        <v>6787.59</v>
      </c>
      <c r="P28" s="98">
        <f t="shared" si="17"/>
        <v>133.37</v>
      </c>
      <c r="Q28" s="99">
        <f t="shared" si="18"/>
        <v>6920.96</v>
      </c>
      <c r="R28" s="116"/>
      <c r="S28" s="119"/>
    </row>
    <row r="29" spans="1:19" s="83" customFormat="1" ht="15.9" customHeight="1" x14ac:dyDescent="0.3">
      <c r="A29" s="127"/>
      <c r="B29" s="123"/>
      <c r="C29" s="93" t="s">
        <v>43</v>
      </c>
      <c r="D29" s="93">
        <v>1102</v>
      </c>
      <c r="E29" s="98"/>
      <c r="F29" s="98"/>
      <c r="G29" s="99">
        <f t="shared" si="0"/>
        <v>0</v>
      </c>
      <c r="H29" s="178"/>
      <c r="I29" s="179"/>
      <c r="J29" s="180">
        <f t="shared" si="1"/>
        <v>0</v>
      </c>
      <c r="K29" s="108">
        <v>11707.03</v>
      </c>
      <c r="L29" s="98">
        <v>111.32</v>
      </c>
      <c r="M29" s="100">
        <v>278.97000000000003</v>
      </c>
      <c r="N29" s="99">
        <f t="shared" si="5"/>
        <v>12097.32</v>
      </c>
      <c r="O29" s="98">
        <f t="shared" si="2"/>
        <v>11707.03</v>
      </c>
      <c r="P29" s="98">
        <f t="shared" si="17"/>
        <v>390.29</v>
      </c>
      <c r="Q29" s="99">
        <f t="shared" si="18"/>
        <v>12097.320000000002</v>
      </c>
      <c r="R29" s="116"/>
      <c r="S29" s="119"/>
    </row>
    <row r="30" spans="1:19" s="83" customFormat="1" ht="15.9" customHeight="1" x14ac:dyDescent="0.3">
      <c r="A30" s="127"/>
      <c r="B30" s="124" t="s">
        <v>46</v>
      </c>
      <c r="C30" s="125" t="s">
        <v>24</v>
      </c>
      <c r="D30" s="125" t="s">
        <v>24</v>
      </c>
      <c r="E30" s="84">
        <f>E26+E27+E28+E29</f>
        <v>0</v>
      </c>
      <c r="F30" s="84">
        <f t="shared" ref="F30:G30" si="19">F26+F27+F28+F29</f>
        <v>0</v>
      </c>
      <c r="G30" s="101">
        <f t="shared" si="19"/>
        <v>0</v>
      </c>
      <c r="H30" s="181">
        <f>SUM(H26:H29)</f>
        <v>0</v>
      </c>
      <c r="I30" s="182"/>
      <c r="J30" s="183">
        <f t="shared" si="1"/>
        <v>0</v>
      </c>
      <c r="K30" s="102">
        <f>K26+K27+K28+K29</f>
        <v>60703.210000000006</v>
      </c>
      <c r="L30" s="84">
        <f>L26+L27+L28+L29</f>
        <v>1024.6500000000001</v>
      </c>
      <c r="M30" s="84">
        <f>M26+M27+M28+M29</f>
        <v>1142.1199999999999</v>
      </c>
      <c r="N30" s="101">
        <f>K30+L30+M30</f>
        <v>62869.98000000001</v>
      </c>
      <c r="O30" s="84">
        <f t="shared" ref="O30" si="20">K30-(E30*2)</f>
        <v>60703.210000000006</v>
      </c>
      <c r="P30" s="84">
        <f>P26+P27+P29</f>
        <v>2033.4</v>
      </c>
      <c r="Q30" s="101">
        <f>Q26+Q27+Q28+Q29</f>
        <v>62869.98</v>
      </c>
      <c r="R30" s="101"/>
      <c r="S30" s="119" t="e">
        <f>(Q30+R30)*100/G30</f>
        <v>#DIV/0!</v>
      </c>
    </row>
    <row r="31" spans="1:19" ht="30.75" customHeight="1" x14ac:dyDescent="0.3">
      <c r="A31" s="128" t="s">
        <v>51</v>
      </c>
      <c r="B31" s="123" t="s">
        <v>60</v>
      </c>
      <c r="C31" s="93" t="s">
        <v>22</v>
      </c>
      <c r="D31" s="93">
        <v>2111</v>
      </c>
      <c r="E31" s="98"/>
      <c r="F31" s="98"/>
      <c r="G31" s="99">
        <f t="shared" si="0"/>
        <v>0</v>
      </c>
      <c r="H31" s="178">
        <v>10900</v>
      </c>
      <c r="I31" s="179"/>
      <c r="J31" s="180">
        <f t="shared" si="1"/>
        <v>10900</v>
      </c>
      <c r="K31" s="108">
        <v>35082.86</v>
      </c>
      <c r="L31" s="98">
        <v>612.64</v>
      </c>
      <c r="M31" s="100">
        <v>800</v>
      </c>
      <c r="N31" s="99">
        <f t="shared" si="5"/>
        <v>36495.5</v>
      </c>
      <c r="O31" s="98">
        <f t="shared" si="2"/>
        <v>45982.86</v>
      </c>
      <c r="P31" s="98">
        <f t="shared" ref="P31:P33" si="21">(L31+M31)- (F31*3)</f>
        <v>1412.6399999999999</v>
      </c>
      <c r="Q31" s="99">
        <f t="shared" ref="Q31:Q33" si="22">O31+P31</f>
        <v>47395.5</v>
      </c>
      <c r="R31" s="115"/>
      <c r="S31" s="118" t="e">
        <f>(O31+R31)*100/E31</f>
        <v>#DIV/0!</v>
      </c>
    </row>
    <row r="32" spans="1:19" ht="17.25" customHeight="1" x14ac:dyDescent="0.3">
      <c r="A32" s="129"/>
      <c r="B32" s="123"/>
      <c r="C32" s="93" t="s">
        <v>40</v>
      </c>
      <c r="D32" s="93">
        <v>2401</v>
      </c>
      <c r="E32" s="98"/>
      <c r="F32" s="98"/>
      <c r="G32" s="99">
        <f t="shared" si="0"/>
        <v>0</v>
      </c>
      <c r="H32" s="178"/>
      <c r="I32" s="179"/>
      <c r="J32" s="180">
        <f t="shared" si="1"/>
        <v>0</v>
      </c>
      <c r="K32" s="108">
        <v>3802.13</v>
      </c>
      <c r="L32" s="98">
        <v>0.39</v>
      </c>
      <c r="M32" s="100">
        <v>57.17</v>
      </c>
      <c r="N32" s="99">
        <f t="shared" si="5"/>
        <v>3859.69</v>
      </c>
      <c r="O32" s="98">
        <f t="shared" si="2"/>
        <v>3802.13</v>
      </c>
      <c r="P32" s="98">
        <f t="shared" si="21"/>
        <v>57.56</v>
      </c>
      <c r="Q32" s="99">
        <f t="shared" si="22"/>
        <v>3859.69</v>
      </c>
      <c r="R32" s="115"/>
      <c r="S32" s="119"/>
    </row>
    <row r="33" spans="1:19" ht="15.9" customHeight="1" x14ac:dyDescent="0.3">
      <c r="A33" s="127"/>
      <c r="B33" s="126"/>
      <c r="C33" s="93" t="s">
        <v>44</v>
      </c>
      <c r="D33" s="93">
        <v>1102</v>
      </c>
      <c r="E33" s="104"/>
      <c r="F33" s="104"/>
      <c r="G33" s="105">
        <f t="shared" si="0"/>
        <v>0</v>
      </c>
      <c r="H33" s="184"/>
      <c r="I33" s="185"/>
      <c r="J33" s="186">
        <f t="shared" si="1"/>
        <v>0</v>
      </c>
      <c r="K33" s="109">
        <v>5225.3500000000004</v>
      </c>
      <c r="L33" s="104">
        <v>72.739999999999995</v>
      </c>
      <c r="M33" s="106">
        <v>300</v>
      </c>
      <c r="N33" s="99">
        <f t="shared" si="5"/>
        <v>5598.09</v>
      </c>
      <c r="O33" s="104">
        <f t="shared" si="2"/>
        <v>5225.3500000000004</v>
      </c>
      <c r="P33" s="104">
        <f t="shared" si="21"/>
        <v>372.74</v>
      </c>
      <c r="Q33" s="105">
        <f t="shared" si="22"/>
        <v>5598.09</v>
      </c>
      <c r="R33" s="115"/>
      <c r="S33" s="119"/>
    </row>
    <row r="34" spans="1:19" s="83" customFormat="1" ht="15.9" customHeight="1" x14ac:dyDescent="0.3">
      <c r="A34" s="127"/>
      <c r="B34" s="124" t="s">
        <v>46</v>
      </c>
      <c r="C34" s="125" t="s">
        <v>24</v>
      </c>
      <c r="D34" s="125" t="s">
        <v>24</v>
      </c>
      <c r="E34" s="84">
        <f>E31+E32+E33</f>
        <v>0</v>
      </c>
      <c r="F34" s="84">
        <f t="shared" ref="F34:G34" si="23">F31+F32+F33</f>
        <v>0</v>
      </c>
      <c r="G34" s="101">
        <f t="shared" si="23"/>
        <v>0</v>
      </c>
      <c r="H34" s="181">
        <f>SUM(H31:H33)</f>
        <v>10900</v>
      </c>
      <c r="I34" s="182"/>
      <c r="J34" s="183">
        <f t="shared" si="1"/>
        <v>10900</v>
      </c>
      <c r="K34" s="102">
        <f>K31+K32+K33</f>
        <v>44110.34</v>
      </c>
      <c r="L34" s="84">
        <f t="shared" ref="L34:M34" si="24">L31+L32+L33</f>
        <v>685.77</v>
      </c>
      <c r="M34" s="84">
        <f t="shared" si="24"/>
        <v>1157.17</v>
      </c>
      <c r="N34" s="101">
        <f t="shared" si="5"/>
        <v>45953.279999999992</v>
      </c>
      <c r="O34" s="84">
        <f t="shared" si="2"/>
        <v>55010.34</v>
      </c>
      <c r="P34" s="84">
        <f>P31+P32+P33</f>
        <v>1842.9399999999998</v>
      </c>
      <c r="Q34" s="101">
        <f t="shared" ref="Q34" si="25">Q31+Q32+Q33</f>
        <v>56853.279999999999</v>
      </c>
      <c r="R34" s="101"/>
      <c r="S34" s="118" t="e">
        <f>(O34+R34)*100/E34</f>
        <v>#DIV/0!</v>
      </c>
    </row>
    <row r="35" spans="1:19" s="88" customFormat="1" ht="41.25" customHeight="1" thickBot="1" x14ac:dyDescent="0.3">
      <c r="A35" s="85"/>
      <c r="B35" s="86" t="s">
        <v>25</v>
      </c>
      <c r="C35" s="86" t="s">
        <v>24</v>
      </c>
      <c r="D35" s="86" t="s">
        <v>24</v>
      </c>
      <c r="E35" s="86">
        <f>E8+E12+E19+E20+E25+E30+E34</f>
        <v>88447.340000000011</v>
      </c>
      <c r="F35" s="86">
        <f>F8+F12+F19+F20+F25+F30+F34</f>
        <v>1282.4864300000002</v>
      </c>
      <c r="G35" s="87">
        <f>G8+G12+G19+G20+G25+G30+G34</f>
        <v>89729.826430000001</v>
      </c>
      <c r="H35" s="187">
        <f>H8+H12+H19+H20+H25+H30+H34</f>
        <v>83300</v>
      </c>
      <c r="I35" s="188">
        <f t="shared" ref="I35:J35" si="26">I8+I12+I19+I20+I25+I30+I34</f>
        <v>-100</v>
      </c>
      <c r="J35" s="189">
        <f t="shared" si="26"/>
        <v>83200</v>
      </c>
      <c r="K35" s="110">
        <f>K8+K12+K19+K20+K25+K30+K34</f>
        <v>1384395.21</v>
      </c>
      <c r="L35" s="91">
        <f>L8+L12+L19+L20+L25+L30+L34</f>
        <v>23377.83</v>
      </c>
      <c r="M35" s="91">
        <f>M8+M12+M19+M20+M25+M30+M34</f>
        <v>15069.710000000001</v>
      </c>
      <c r="N35" s="94">
        <f t="shared" si="5"/>
        <v>1422842.75</v>
      </c>
      <c r="O35" s="91">
        <f>O8+O12+O19+O20+O25+O30+O34</f>
        <v>1200753.19</v>
      </c>
      <c r="P35" s="91">
        <f>P8+P12+P19+P20+P25+P30+P34</f>
        <v>34466.710709999999</v>
      </c>
      <c r="Q35" s="92">
        <f>Q8+Q12+Q19+Q20+Q25+Q30+Q34</f>
        <v>1232553.2707100001</v>
      </c>
      <c r="R35" s="92">
        <f>R8+R12+R19+R20+R25+R30+R34</f>
        <v>0</v>
      </c>
      <c r="S35" s="120">
        <f>(Q35+R35)*100/G35</f>
        <v>1373.6271647327203</v>
      </c>
    </row>
    <row r="38" spans="1:19" x14ac:dyDescent="0.3">
      <c r="O38" s="77">
        <v>25394</v>
      </c>
    </row>
    <row r="39" spans="1:19" x14ac:dyDescent="0.3">
      <c r="O39" s="83">
        <f>SUM(O37:O38)</f>
        <v>25394</v>
      </c>
      <c r="S39" s="77" t="s">
        <v>64</v>
      </c>
    </row>
    <row r="40" spans="1:19" x14ac:dyDescent="0.3">
      <c r="O40" s="174"/>
    </row>
  </sheetData>
  <mergeCells count="24">
    <mergeCell ref="R4:R6"/>
    <mergeCell ref="S4:S6"/>
    <mergeCell ref="A4:A6"/>
    <mergeCell ref="B4:B6"/>
    <mergeCell ref="E4:G4"/>
    <mergeCell ref="E5:E6"/>
    <mergeCell ref="F5:F6"/>
    <mergeCell ref="G5:G6"/>
    <mergeCell ref="O4:Q4"/>
    <mergeCell ref="O5:O6"/>
    <mergeCell ref="P5:P6"/>
    <mergeCell ref="Q5:Q6"/>
    <mergeCell ref="A2:Q2"/>
    <mergeCell ref="H4:J4"/>
    <mergeCell ref="H5:H6"/>
    <mergeCell ref="I5:I6"/>
    <mergeCell ref="J5:J6"/>
    <mergeCell ref="K4:N4"/>
    <mergeCell ref="K5:K6"/>
    <mergeCell ref="L5:L6"/>
    <mergeCell ref="N5:N6"/>
    <mergeCell ref="M5:M6"/>
    <mergeCell ref="C4:C6"/>
    <mergeCell ref="D4:D6"/>
  </mergeCells>
  <pageMargins left="0" right="0" top="0" bottom="0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E86C7-5C5F-486F-819B-FA1B216AF741}">
  <sheetPr>
    <pageSetUpPr fitToPage="1"/>
  </sheetPr>
  <dimension ref="A1:N30"/>
  <sheetViews>
    <sheetView showZeros="0" tabSelected="1" zoomScale="130" zoomScaleNormal="130" workbookViewId="0">
      <selection activeCell="L14" sqref="L14"/>
    </sheetView>
  </sheetViews>
  <sheetFormatPr defaultColWidth="8.88671875" defaultRowHeight="13.2" x14ac:dyDescent="0.25"/>
  <cols>
    <col min="1" max="1" width="3" style="1" customWidth="1"/>
    <col min="2" max="2" width="41.44140625" style="1" customWidth="1"/>
    <col min="3" max="3" width="11" style="1" customWidth="1"/>
    <col min="4" max="4" width="10" style="1" customWidth="1"/>
    <col min="5" max="5" width="8.5546875" style="1" customWidth="1"/>
    <col min="6" max="6" width="10.109375" style="1" customWidth="1"/>
    <col min="7" max="9" width="9.5546875" style="1" customWidth="1"/>
    <col min="10" max="235" width="8.88671875" style="1"/>
    <col min="236" max="236" width="3" style="1" customWidth="1"/>
    <col min="237" max="237" width="31.6640625" style="1" customWidth="1"/>
    <col min="238" max="238" width="6.6640625" style="1" customWidth="1"/>
    <col min="239" max="239" width="6.88671875" style="1" customWidth="1"/>
    <col min="240" max="240" width="6.109375" style="1" customWidth="1"/>
    <col min="241" max="245" width="7.88671875" style="1" customWidth="1"/>
    <col min="246" max="246" width="6.5546875" style="1" customWidth="1"/>
    <col min="247" max="247" width="6.44140625" style="1" customWidth="1"/>
    <col min="248" max="248" width="6" style="1" customWidth="1"/>
    <col min="249" max="249" width="5.6640625" style="1" customWidth="1"/>
    <col min="250" max="250" width="6.5546875" style="1" customWidth="1"/>
    <col min="251" max="252" width="6.33203125" style="1" customWidth="1"/>
    <col min="253" max="253" width="5.88671875" style="1" customWidth="1"/>
    <col min="254" max="255" width="6.44140625" style="1" customWidth="1"/>
    <col min="256" max="259" width="5.6640625" style="1" customWidth="1"/>
    <col min="260" max="260" width="6.33203125" style="1" customWidth="1"/>
    <col min="261" max="261" width="5.6640625" style="1" customWidth="1"/>
    <col min="262" max="262" width="7.33203125" style="1" customWidth="1"/>
    <col min="263" max="263" width="7.44140625" style="1" customWidth="1"/>
    <col min="264" max="491" width="8.88671875" style="1"/>
    <col min="492" max="492" width="3" style="1" customWidth="1"/>
    <col min="493" max="493" width="31.6640625" style="1" customWidth="1"/>
    <col min="494" max="494" width="6.6640625" style="1" customWidth="1"/>
    <col min="495" max="495" width="6.88671875" style="1" customWidth="1"/>
    <col min="496" max="496" width="6.109375" style="1" customWidth="1"/>
    <col min="497" max="501" width="7.88671875" style="1" customWidth="1"/>
    <col min="502" max="502" width="6.5546875" style="1" customWidth="1"/>
    <col min="503" max="503" width="6.44140625" style="1" customWidth="1"/>
    <col min="504" max="504" width="6" style="1" customWidth="1"/>
    <col min="505" max="505" width="5.6640625" style="1" customWidth="1"/>
    <col min="506" max="506" width="6.5546875" style="1" customWidth="1"/>
    <col min="507" max="508" width="6.33203125" style="1" customWidth="1"/>
    <col min="509" max="509" width="5.88671875" style="1" customWidth="1"/>
    <col min="510" max="511" width="6.44140625" style="1" customWidth="1"/>
    <col min="512" max="515" width="5.6640625" style="1" customWidth="1"/>
    <col min="516" max="516" width="6.33203125" style="1" customWidth="1"/>
    <col min="517" max="517" width="5.6640625" style="1" customWidth="1"/>
    <col min="518" max="518" width="7.33203125" style="1" customWidth="1"/>
    <col min="519" max="519" width="7.44140625" style="1" customWidth="1"/>
    <col min="520" max="747" width="8.88671875" style="1"/>
    <col min="748" max="748" width="3" style="1" customWidth="1"/>
    <col min="749" max="749" width="31.6640625" style="1" customWidth="1"/>
    <col min="750" max="750" width="6.6640625" style="1" customWidth="1"/>
    <col min="751" max="751" width="6.88671875" style="1" customWidth="1"/>
    <col min="752" max="752" width="6.109375" style="1" customWidth="1"/>
    <col min="753" max="757" width="7.88671875" style="1" customWidth="1"/>
    <col min="758" max="758" width="6.5546875" style="1" customWidth="1"/>
    <col min="759" max="759" width="6.44140625" style="1" customWidth="1"/>
    <col min="760" max="760" width="6" style="1" customWidth="1"/>
    <col min="761" max="761" width="5.6640625" style="1" customWidth="1"/>
    <col min="762" max="762" width="6.5546875" style="1" customWidth="1"/>
    <col min="763" max="764" width="6.33203125" style="1" customWidth="1"/>
    <col min="765" max="765" width="5.88671875" style="1" customWidth="1"/>
    <col min="766" max="767" width="6.44140625" style="1" customWidth="1"/>
    <col min="768" max="771" width="5.6640625" style="1" customWidth="1"/>
    <col min="772" max="772" width="6.33203125" style="1" customWidth="1"/>
    <col min="773" max="773" width="5.6640625" style="1" customWidth="1"/>
    <col min="774" max="774" width="7.33203125" style="1" customWidth="1"/>
    <col min="775" max="775" width="7.44140625" style="1" customWidth="1"/>
    <col min="776" max="1003" width="8.88671875" style="1"/>
    <col min="1004" max="1004" width="3" style="1" customWidth="1"/>
    <col min="1005" max="1005" width="31.6640625" style="1" customWidth="1"/>
    <col min="1006" max="1006" width="6.6640625" style="1" customWidth="1"/>
    <col min="1007" max="1007" width="6.88671875" style="1" customWidth="1"/>
    <col min="1008" max="1008" width="6.109375" style="1" customWidth="1"/>
    <col min="1009" max="1013" width="7.88671875" style="1" customWidth="1"/>
    <col min="1014" max="1014" width="6.5546875" style="1" customWidth="1"/>
    <col min="1015" max="1015" width="6.44140625" style="1" customWidth="1"/>
    <col min="1016" max="1016" width="6" style="1" customWidth="1"/>
    <col min="1017" max="1017" width="5.6640625" style="1" customWidth="1"/>
    <col min="1018" max="1018" width="6.5546875" style="1" customWidth="1"/>
    <col min="1019" max="1020" width="6.33203125" style="1" customWidth="1"/>
    <col min="1021" max="1021" width="5.88671875" style="1" customWidth="1"/>
    <col min="1022" max="1023" width="6.44140625" style="1" customWidth="1"/>
    <col min="1024" max="1027" width="5.6640625" style="1" customWidth="1"/>
    <col min="1028" max="1028" width="6.33203125" style="1" customWidth="1"/>
    <col min="1029" max="1029" width="5.6640625" style="1" customWidth="1"/>
    <col min="1030" max="1030" width="7.33203125" style="1" customWidth="1"/>
    <col min="1031" max="1031" width="7.44140625" style="1" customWidth="1"/>
    <col min="1032" max="1259" width="8.88671875" style="1"/>
    <col min="1260" max="1260" width="3" style="1" customWidth="1"/>
    <col min="1261" max="1261" width="31.6640625" style="1" customWidth="1"/>
    <col min="1262" max="1262" width="6.6640625" style="1" customWidth="1"/>
    <col min="1263" max="1263" width="6.88671875" style="1" customWidth="1"/>
    <col min="1264" max="1264" width="6.109375" style="1" customWidth="1"/>
    <col min="1265" max="1269" width="7.88671875" style="1" customWidth="1"/>
    <col min="1270" max="1270" width="6.5546875" style="1" customWidth="1"/>
    <col min="1271" max="1271" width="6.44140625" style="1" customWidth="1"/>
    <col min="1272" max="1272" width="6" style="1" customWidth="1"/>
    <col min="1273" max="1273" width="5.6640625" style="1" customWidth="1"/>
    <col min="1274" max="1274" width="6.5546875" style="1" customWidth="1"/>
    <col min="1275" max="1276" width="6.33203125" style="1" customWidth="1"/>
    <col min="1277" max="1277" width="5.88671875" style="1" customWidth="1"/>
    <col min="1278" max="1279" width="6.44140625" style="1" customWidth="1"/>
    <col min="1280" max="1283" width="5.6640625" style="1" customWidth="1"/>
    <col min="1284" max="1284" width="6.33203125" style="1" customWidth="1"/>
    <col min="1285" max="1285" width="5.6640625" style="1" customWidth="1"/>
    <col min="1286" max="1286" width="7.33203125" style="1" customWidth="1"/>
    <col min="1287" max="1287" width="7.44140625" style="1" customWidth="1"/>
    <col min="1288" max="1515" width="8.88671875" style="1"/>
    <col min="1516" max="1516" width="3" style="1" customWidth="1"/>
    <col min="1517" max="1517" width="31.6640625" style="1" customWidth="1"/>
    <col min="1518" max="1518" width="6.6640625" style="1" customWidth="1"/>
    <col min="1519" max="1519" width="6.88671875" style="1" customWidth="1"/>
    <col min="1520" max="1520" width="6.109375" style="1" customWidth="1"/>
    <col min="1521" max="1525" width="7.88671875" style="1" customWidth="1"/>
    <col min="1526" max="1526" width="6.5546875" style="1" customWidth="1"/>
    <col min="1527" max="1527" width="6.44140625" style="1" customWidth="1"/>
    <col min="1528" max="1528" width="6" style="1" customWidth="1"/>
    <col min="1529" max="1529" width="5.6640625" style="1" customWidth="1"/>
    <col min="1530" max="1530" width="6.5546875" style="1" customWidth="1"/>
    <col min="1531" max="1532" width="6.33203125" style="1" customWidth="1"/>
    <col min="1533" max="1533" width="5.88671875" style="1" customWidth="1"/>
    <col min="1534" max="1535" width="6.44140625" style="1" customWidth="1"/>
    <col min="1536" max="1539" width="5.6640625" style="1" customWidth="1"/>
    <col min="1540" max="1540" width="6.33203125" style="1" customWidth="1"/>
    <col min="1541" max="1541" width="5.6640625" style="1" customWidth="1"/>
    <col min="1542" max="1542" width="7.33203125" style="1" customWidth="1"/>
    <col min="1543" max="1543" width="7.44140625" style="1" customWidth="1"/>
    <col min="1544" max="1771" width="8.88671875" style="1"/>
    <col min="1772" max="1772" width="3" style="1" customWidth="1"/>
    <col min="1773" max="1773" width="31.6640625" style="1" customWidth="1"/>
    <col min="1774" max="1774" width="6.6640625" style="1" customWidth="1"/>
    <col min="1775" max="1775" width="6.88671875" style="1" customWidth="1"/>
    <col min="1776" max="1776" width="6.109375" style="1" customWidth="1"/>
    <col min="1777" max="1781" width="7.88671875" style="1" customWidth="1"/>
    <col min="1782" max="1782" width="6.5546875" style="1" customWidth="1"/>
    <col min="1783" max="1783" width="6.44140625" style="1" customWidth="1"/>
    <col min="1784" max="1784" width="6" style="1" customWidth="1"/>
    <col min="1785" max="1785" width="5.6640625" style="1" customWidth="1"/>
    <col min="1786" max="1786" width="6.5546875" style="1" customWidth="1"/>
    <col min="1787" max="1788" width="6.33203125" style="1" customWidth="1"/>
    <col min="1789" max="1789" width="5.88671875" style="1" customWidth="1"/>
    <col min="1790" max="1791" width="6.44140625" style="1" customWidth="1"/>
    <col min="1792" max="1795" width="5.6640625" style="1" customWidth="1"/>
    <col min="1796" max="1796" width="6.33203125" style="1" customWidth="1"/>
    <col min="1797" max="1797" width="5.6640625" style="1" customWidth="1"/>
    <col min="1798" max="1798" width="7.33203125" style="1" customWidth="1"/>
    <col min="1799" max="1799" width="7.44140625" style="1" customWidth="1"/>
    <col min="1800" max="2027" width="8.88671875" style="1"/>
    <col min="2028" max="2028" width="3" style="1" customWidth="1"/>
    <col min="2029" max="2029" width="31.6640625" style="1" customWidth="1"/>
    <col min="2030" max="2030" width="6.6640625" style="1" customWidth="1"/>
    <col min="2031" max="2031" width="6.88671875" style="1" customWidth="1"/>
    <col min="2032" max="2032" width="6.109375" style="1" customWidth="1"/>
    <col min="2033" max="2037" width="7.88671875" style="1" customWidth="1"/>
    <col min="2038" max="2038" width="6.5546875" style="1" customWidth="1"/>
    <col min="2039" max="2039" width="6.44140625" style="1" customWidth="1"/>
    <col min="2040" max="2040" width="6" style="1" customWidth="1"/>
    <col min="2041" max="2041" width="5.6640625" style="1" customWidth="1"/>
    <col min="2042" max="2042" width="6.5546875" style="1" customWidth="1"/>
    <col min="2043" max="2044" width="6.33203125" style="1" customWidth="1"/>
    <col min="2045" max="2045" width="5.88671875" style="1" customWidth="1"/>
    <col min="2046" max="2047" width="6.44140625" style="1" customWidth="1"/>
    <col min="2048" max="2051" width="5.6640625" style="1" customWidth="1"/>
    <col min="2052" max="2052" width="6.33203125" style="1" customWidth="1"/>
    <col min="2053" max="2053" width="5.6640625" style="1" customWidth="1"/>
    <col min="2054" max="2054" width="7.33203125" style="1" customWidth="1"/>
    <col min="2055" max="2055" width="7.44140625" style="1" customWidth="1"/>
    <col min="2056" max="2283" width="8.88671875" style="1"/>
    <col min="2284" max="2284" width="3" style="1" customWidth="1"/>
    <col min="2285" max="2285" width="31.6640625" style="1" customWidth="1"/>
    <col min="2286" max="2286" width="6.6640625" style="1" customWidth="1"/>
    <col min="2287" max="2287" width="6.88671875" style="1" customWidth="1"/>
    <col min="2288" max="2288" width="6.109375" style="1" customWidth="1"/>
    <col min="2289" max="2293" width="7.88671875" style="1" customWidth="1"/>
    <col min="2294" max="2294" width="6.5546875" style="1" customWidth="1"/>
    <col min="2295" max="2295" width="6.44140625" style="1" customWidth="1"/>
    <col min="2296" max="2296" width="6" style="1" customWidth="1"/>
    <col min="2297" max="2297" width="5.6640625" style="1" customWidth="1"/>
    <col min="2298" max="2298" width="6.5546875" style="1" customWidth="1"/>
    <col min="2299" max="2300" width="6.33203125" style="1" customWidth="1"/>
    <col min="2301" max="2301" width="5.88671875" style="1" customWidth="1"/>
    <col min="2302" max="2303" width="6.44140625" style="1" customWidth="1"/>
    <col min="2304" max="2307" width="5.6640625" style="1" customWidth="1"/>
    <col min="2308" max="2308" width="6.33203125" style="1" customWidth="1"/>
    <col min="2309" max="2309" width="5.6640625" style="1" customWidth="1"/>
    <col min="2310" max="2310" width="7.33203125" style="1" customWidth="1"/>
    <col min="2311" max="2311" width="7.44140625" style="1" customWidth="1"/>
    <col min="2312" max="2539" width="8.88671875" style="1"/>
    <col min="2540" max="2540" width="3" style="1" customWidth="1"/>
    <col min="2541" max="2541" width="31.6640625" style="1" customWidth="1"/>
    <col min="2542" max="2542" width="6.6640625" style="1" customWidth="1"/>
    <col min="2543" max="2543" width="6.88671875" style="1" customWidth="1"/>
    <col min="2544" max="2544" width="6.109375" style="1" customWidth="1"/>
    <col min="2545" max="2549" width="7.88671875" style="1" customWidth="1"/>
    <col min="2550" max="2550" width="6.5546875" style="1" customWidth="1"/>
    <col min="2551" max="2551" width="6.44140625" style="1" customWidth="1"/>
    <col min="2552" max="2552" width="6" style="1" customWidth="1"/>
    <col min="2553" max="2553" width="5.6640625" style="1" customWidth="1"/>
    <col min="2554" max="2554" width="6.5546875" style="1" customWidth="1"/>
    <col min="2555" max="2556" width="6.33203125" style="1" customWidth="1"/>
    <col min="2557" max="2557" width="5.88671875" style="1" customWidth="1"/>
    <col min="2558" max="2559" width="6.44140625" style="1" customWidth="1"/>
    <col min="2560" max="2563" width="5.6640625" style="1" customWidth="1"/>
    <col min="2564" max="2564" width="6.33203125" style="1" customWidth="1"/>
    <col min="2565" max="2565" width="5.6640625" style="1" customWidth="1"/>
    <col min="2566" max="2566" width="7.33203125" style="1" customWidth="1"/>
    <col min="2567" max="2567" width="7.44140625" style="1" customWidth="1"/>
    <col min="2568" max="2795" width="8.88671875" style="1"/>
    <col min="2796" max="2796" width="3" style="1" customWidth="1"/>
    <col min="2797" max="2797" width="31.6640625" style="1" customWidth="1"/>
    <col min="2798" max="2798" width="6.6640625" style="1" customWidth="1"/>
    <col min="2799" max="2799" width="6.88671875" style="1" customWidth="1"/>
    <col min="2800" max="2800" width="6.109375" style="1" customWidth="1"/>
    <col min="2801" max="2805" width="7.88671875" style="1" customWidth="1"/>
    <col min="2806" max="2806" width="6.5546875" style="1" customWidth="1"/>
    <col min="2807" max="2807" width="6.44140625" style="1" customWidth="1"/>
    <col min="2808" max="2808" width="6" style="1" customWidth="1"/>
    <col min="2809" max="2809" width="5.6640625" style="1" customWidth="1"/>
    <col min="2810" max="2810" width="6.5546875" style="1" customWidth="1"/>
    <col min="2811" max="2812" width="6.33203125" style="1" customWidth="1"/>
    <col min="2813" max="2813" width="5.88671875" style="1" customWidth="1"/>
    <col min="2814" max="2815" width="6.44140625" style="1" customWidth="1"/>
    <col min="2816" max="2819" width="5.6640625" style="1" customWidth="1"/>
    <col min="2820" max="2820" width="6.33203125" style="1" customWidth="1"/>
    <col min="2821" max="2821" width="5.6640625" style="1" customWidth="1"/>
    <col min="2822" max="2822" width="7.33203125" style="1" customWidth="1"/>
    <col min="2823" max="2823" width="7.44140625" style="1" customWidth="1"/>
    <col min="2824" max="3051" width="8.88671875" style="1"/>
    <col min="3052" max="3052" width="3" style="1" customWidth="1"/>
    <col min="3053" max="3053" width="31.6640625" style="1" customWidth="1"/>
    <col min="3054" max="3054" width="6.6640625" style="1" customWidth="1"/>
    <col min="3055" max="3055" width="6.88671875" style="1" customWidth="1"/>
    <col min="3056" max="3056" width="6.109375" style="1" customWidth="1"/>
    <col min="3057" max="3061" width="7.88671875" style="1" customWidth="1"/>
    <col min="3062" max="3062" width="6.5546875" style="1" customWidth="1"/>
    <col min="3063" max="3063" width="6.44140625" style="1" customWidth="1"/>
    <col min="3064" max="3064" width="6" style="1" customWidth="1"/>
    <col min="3065" max="3065" width="5.6640625" style="1" customWidth="1"/>
    <col min="3066" max="3066" width="6.5546875" style="1" customWidth="1"/>
    <col min="3067" max="3068" width="6.33203125" style="1" customWidth="1"/>
    <col min="3069" max="3069" width="5.88671875" style="1" customWidth="1"/>
    <col min="3070" max="3071" width="6.44140625" style="1" customWidth="1"/>
    <col min="3072" max="3075" width="5.6640625" style="1" customWidth="1"/>
    <col min="3076" max="3076" width="6.33203125" style="1" customWidth="1"/>
    <col min="3077" max="3077" width="5.6640625" style="1" customWidth="1"/>
    <col min="3078" max="3078" width="7.33203125" style="1" customWidth="1"/>
    <col min="3079" max="3079" width="7.44140625" style="1" customWidth="1"/>
    <col min="3080" max="3307" width="8.88671875" style="1"/>
    <col min="3308" max="3308" width="3" style="1" customWidth="1"/>
    <col min="3309" max="3309" width="31.6640625" style="1" customWidth="1"/>
    <col min="3310" max="3310" width="6.6640625" style="1" customWidth="1"/>
    <col min="3311" max="3311" width="6.88671875" style="1" customWidth="1"/>
    <col min="3312" max="3312" width="6.109375" style="1" customWidth="1"/>
    <col min="3313" max="3317" width="7.88671875" style="1" customWidth="1"/>
    <col min="3318" max="3318" width="6.5546875" style="1" customWidth="1"/>
    <col min="3319" max="3319" width="6.44140625" style="1" customWidth="1"/>
    <col min="3320" max="3320" width="6" style="1" customWidth="1"/>
    <col min="3321" max="3321" width="5.6640625" style="1" customWidth="1"/>
    <col min="3322" max="3322" width="6.5546875" style="1" customWidth="1"/>
    <col min="3323" max="3324" width="6.33203125" style="1" customWidth="1"/>
    <col min="3325" max="3325" width="5.88671875" style="1" customWidth="1"/>
    <col min="3326" max="3327" width="6.44140625" style="1" customWidth="1"/>
    <col min="3328" max="3331" width="5.6640625" style="1" customWidth="1"/>
    <col min="3332" max="3332" width="6.33203125" style="1" customWidth="1"/>
    <col min="3333" max="3333" width="5.6640625" style="1" customWidth="1"/>
    <col min="3334" max="3334" width="7.33203125" style="1" customWidth="1"/>
    <col min="3335" max="3335" width="7.44140625" style="1" customWidth="1"/>
    <col min="3336" max="3563" width="8.88671875" style="1"/>
    <col min="3564" max="3564" width="3" style="1" customWidth="1"/>
    <col min="3565" max="3565" width="31.6640625" style="1" customWidth="1"/>
    <col min="3566" max="3566" width="6.6640625" style="1" customWidth="1"/>
    <col min="3567" max="3567" width="6.88671875" style="1" customWidth="1"/>
    <col min="3568" max="3568" width="6.109375" style="1" customWidth="1"/>
    <col min="3569" max="3573" width="7.88671875" style="1" customWidth="1"/>
    <col min="3574" max="3574" width="6.5546875" style="1" customWidth="1"/>
    <col min="3575" max="3575" width="6.44140625" style="1" customWidth="1"/>
    <col min="3576" max="3576" width="6" style="1" customWidth="1"/>
    <col min="3577" max="3577" width="5.6640625" style="1" customWidth="1"/>
    <col min="3578" max="3578" width="6.5546875" style="1" customWidth="1"/>
    <col min="3579" max="3580" width="6.33203125" style="1" customWidth="1"/>
    <col min="3581" max="3581" width="5.88671875" style="1" customWidth="1"/>
    <col min="3582" max="3583" width="6.44140625" style="1" customWidth="1"/>
    <col min="3584" max="3587" width="5.6640625" style="1" customWidth="1"/>
    <col min="3588" max="3588" width="6.33203125" style="1" customWidth="1"/>
    <col min="3589" max="3589" width="5.6640625" style="1" customWidth="1"/>
    <col min="3590" max="3590" width="7.33203125" style="1" customWidth="1"/>
    <col min="3591" max="3591" width="7.44140625" style="1" customWidth="1"/>
    <col min="3592" max="3819" width="8.88671875" style="1"/>
    <col min="3820" max="3820" width="3" style="1" customWidth="1"/>
    <col min="3821" max="3821" width="31.6640625" style="1" customWidth="1"/>
    <col min="3822" max="3822" width="6.6640625" style="1" customWidth="1"/>
    <col min="3823" max="3823" width="6.88671875" style="1" customWidth="1"/>
    <col min="3824" max="3824" width="6.109375" style="1" customWidth="1"/>
    <col min="3825" max="3829" width="7.88671875" style="1" customWidth="1"/>
    <col min="3830" max="3830" width="6.5546875" style="1" customWidth="1"/>
    <col min="3831" max="3831" width="6.44140625" style="1" customWidth="1"/>
    <col min="3832" max="3832" width="6" style="1" customWidth="1"/>
    <col min="3833" max="3833" width="5.6640625" style="1" customWidth="1"/>
    <col min="3834" max="3834" width="6.5546875" style="1" customWidth="1"/>
    <col min="3835" max="3836" width="6.33203125" style="1" customWidth="1"/>
    <col min="3837" max="3837" width="5.88671875" style="1" customWidth="1"/>
    <col min="3838" max="3839" width="6.44140625" style="1" customWidth="1"/>
    <col min="3840" max="3843" width="5.6640625" style="1" customWidth="1"/>
    <col min="3844" max="3844" width="6.33203125" style="1" customWidth="1"/>
    <col min="3845" max="3845" width="5.6640625" style="1" customWidth="1"/>
    <col min="3846" max="3846" width="7.33203125" style="1" customWidth="1"/>
    <col min="3847" max="3847" width="7.44140625" style="1" customWidth="1"/>
    <col min="3848" max="4075" width="8.88671875" style="1"/>
    <col min="4076" max="4076" width="3" style="1" customWidth="1"/>
    <col min="4077" max="4077" width="31.6640625" style="1" customWidth="1"/>
    <col min="4078" max="4078" width="6.6640625" style="1" customWidth="1"/>
    <col min="4079" max="4079" width="6.88671875" style="1" customWidth="1"/>
    <col min="4080" max="4080" width="6.109375" style="1" customWidth="1"/>
    <col min="4081" max="4085" width="7.88671875" style="1" customWidth="1"/>
    <col min="4086" max="4086" width="6.5546875" style="1" customWidth="1"/>
    <col min="4087" max="4087" width="6.44140625" style="1" customWidth="1"/>
    <col min="4088" max="4088" width="6" style="1" customWidth="1"/>
    <col min="4089" max="4089" width="5.6640625" style="1" customWidth="1"/>
    <col min="4090" max="4090" width="6.5546875" style="1" customWidth="1"/>
    <col min="4091" max="4092" width="6.33203125" style="1" customWidth="1"/>
    <col min="4093" max="4093" width="5.88671875" style="1" customWidth="1"/>
    <col min="4094" max="4095" width="6.44140625" style="1" customWidth="1"/>
    <col min="4096" max="4099" width="5.6640625" style="1" customWidth="1"/>
    <col min="4100" max="4100" width="6.33203125" style="1" customWidth="1"/>
    <col min="4101" max="4101" width="5.6640625" style="1" customWidth="1"/>
    <col min="4102" max="4102" width="7.33203125" style="1" customWidth="1"/>
    <col min="4103" max="4103" width="7.44140625" style="1" customWidth="1"/>
    <col min="4104" max="4331" width="8.88671875" style="1"/>
    <col min="4332" max="4332" width="3" style="1" customWidth="1"/>
    <col min="4333" max="4333" width="31.6640625" style="1" customWidth="1"/>
    <col min="4334" max="4334" width="6.6640625" style="1" customWidth="1"/>
    <col min="4335" max="4335" width="6.88671875" style="1" customWidth="1"/>
    <col min="4336" max="4336" width="6.109375" style="1" customWidth="1"/>
    <col min="4337" max="4341" width="7.88671875" style="1" customWidth="1"/>
    <col min="4342" max="4342" width="6.5546875" style="1" customWidth="1"/>
    <col min="4343" max="4343" width="6.44140625" style="1" customWidth="1"/>
    <col min="4344" max="4344" width="6" style="1" customWidth="1"/>
    <col min="4345" max="4345" width="5.6640625" style="1" customWidth="1"/>
    <col min="4346" max="4346" width="6.5546875" style="1" customWidth="1"/>
    <col min="4347" max="4348" width="6.33203125" style="1" customWidth="1"/>
    <col min="4349" max="4349" width="5.88671875" style="1" customWidth="1"/>
    <col min="4350" max="4351" width="6.44140625" style="1" customWidth="1"/>
    <col min="4352" max="4355" width="5.6640625" style="1" customWidth="1"/>
    <col min="4356" max="4356" width="6.33203125" style="1" customWidth="1"/>
    <col min="4357" max="4357" width="5.6640625" style="1" customWidth="1"/>
    <col min="4358" max="4358" width="7.33203125" style="1" customWidth="1"/>
    <col min="4359" max="4359" width="7.44140625" style="1" customWidth="1"/>
    <col min="4360" max="4587" width="8.88671875" style="1"/>
    <col min="4588" max="4588" width="3" style="1" customWidth="1"/>
    <col min="4589" max="4589" width="31.6640625" style="1" customWidth="1"/>
    <col min="4590" max="4590" width="6.6640625" style="1" customWidth="1"/>
    <col min="4591" max="4591" width="6.88671875" style="1" customWidth="1"/>
    <col min="4592" max="4592" width="6.109375" style="1" customWidth="1"/>
    <col min="4593" max="4597" width="7.88671875" style="1" customWidth="1"/>
    <col min="4598" max="4598" width="6.5546875" style="1" customWidth="1"/>
    <col min="4599" max="4599" width="6.44140625" style="1" customWidth="1"/>
    <col min="4600" max="4600" width="6" style="1" customWidth="1"/>
    <col min="4601" max="4601" width="5.6640625" style="1" customWidth="1"/>
    <col min="4602" max="4602" width="6.5546875" style="1" customWidth="1"/>
    <col min="4603" max="4604" width="6.33203125" style="1" customWidth="1"/>
    <col min="4605" max="4605" width="5.88671875" style="1" customWidth="1"/>
    <col min="4606" max="4607" width="6.44140625" style="1" customWidth="1"/>
    <col min="4608" max="4611" width="5.6640625" style="1" customWidth="1"/>
    <col min="4612" max="4612" width="6.33203125" style="1" customWidth="1"/>
    <col min="4613" max="4613" width="5.6640625" style="1" customWidth="1"/>
    <col min="4614" max="4614" width="7.33203125" style="1" customWidth="1"/>
    <col min="4615" max="4615" width="7.44140625" style="1" customWidth="1"/>
    <col min="4616" max="4843" width="8.88671875" style="1"/>
    <col min="4844" max="4844" width="3" style="1" customWidth="1"/>
    <col min="4845" max="4845" width="31.6640625" style="1" customWidth="1"/>
    <col min="4846" max="4846" width="6.6640625" style="1" customWidth="1"/>
    <col min="4847" max="4847" width="6.88671875" style="1" customWidth="1"/>
    <col min="4848" max="4848" width="6.109375" style="1" customWidth="1"/>
    <col min="4849" max="4853" width="7.88671875" style="1" customWidth="1"/>
    <col min="4854" max="4854" width="6.5546875" style="1" customWidth="1"/>
    <col min="4855" max="4855" width="6.44140625" style="1" customWidth="1"/>
    <col min="4856" max="4856" width="6" style="1" customWidth="1"/>
    <col min="4857" max="4857" width="5.6640625" style="1" customWidth="1"/>
    <col min="4858" max="4858" width="6.5546875" style="1" customWidth="1"/>
    <col min="4859" max="4860" width="6.33203125" style="1" customWidth="1"/>
    <col min="4861" max="4861" width="5.88671875" style="1" customWidth="1"/>
    <col min="4862" max="4863" width="6.44140625" style="1" customWidth="1"/>
    <col min="4864" max="4867" width="5.6640625" style="1" customWidth="1"/>
    <col min="4868" max="4868" width="6.33203125" style="1" customWidth="1"/>
    <col min="4869" max="4869" width="5.6640625" style="1" customWidth="1"/>
    <col min="4870" max="4870" width="7.33203125" style="1" customWidth="1"/>
    <col min="4871" max="4871" width="7.44140625" style="1" customWidth="1"/>
    <col min="4872" max="5099" width="8.88671875" style="1"/>
    <col min="5100" max="5100" width="3" style="1" customWidth="1"/>
    <col min="5101" max="5101" width="31.6640625" style="1" customWidth="1"/>
    <col min="5102" max="5102" width="6.6640625" style="1" customWidth="1"/>
    <col min="5103" max="5103" width="6.88671875" style="1" customWidth="1"/>
    <col min="5104" max="5104" width="6.109375" style="1" customWidth="1"/>
    <col min="5105" max="5109" width="7.88671875" style="1" customWidth="1"/>
    <col min="5110" max="5110" width="6.5546875" style="1" customWidth="1"/>
    <col min="5111" max="5111" width="6.44140625" style="1" customWidth="1"/>
    <col min="5112" max="5112" width="6" style="1" customWidth="1"/>
    <col min="5113" max="5113" width="5.6640625" style="1" customWidth="1"/>
    <col min="5114" max="5114" width="6.5546875" style="1" customWidth="1"/>
    <col min="5115" max="5116" width="6.33203125" style="1" customWidth="1"/>
    <col min="5117" max="5117" width="5.88671875" style="1" customWidth="1"/>
    <col min="5118" max="5119" width="6.44140625" style="1" customWidth="1"/>
    <col min="5120" max="5123" width="5.6640625" style="1" customWidth="1"/>
    <col min="5124" max="5124" width="6.33203125" style="1" customWidth="1"/>
    <col min="5125" max="5125" width="5.6640625" style="1" customWidth="1"/>
    <col min="5126" max="5126" width="7.33203125" style="1" customWidth="1"/>
    <col min="5127" max="5127" width="7.44140625" style="1" customWidth="1"/>
    <col min="5128" max="5355" width="8.88671875" style="1"/>
    <col min="5356" max="5356" width="3" style="1" customWidth="1"/>
    <col min="5357" max="5357" width="31.6640625" style="1" customWidth="1"/>
    <col min="5358" max="5358" width="6.6640625" style="1" customWidth="1"/>
    <col min="5359" max="5359" width="6.88671875" style="1" customWidth="1"/>
    <col min="5360" max="5360" width="6.109375" style="1" customWidth="1"/>
    <col min="5361" max="5365" width="7.88671875" style="1" customWidth="1"/>
    <col min="5366" max="5366" width="6.5546875" style="1" customWidth="1"/>
    <col min="5367" max="5367" width="6.44140625" style="1" customWidth="1"/>
    <col min="5368" max="5368" width="6" style="1" customWidth="1"/>
    <col min="5369" max="5369" width="5.6640625" style="1" customWidth="1"/>
    <col min="5370" max="5370" width="6.5546875" style="1" customWidth="1"/>
    <col min="5371" max="5372" width="6.33203125" style="1" customWidth="1"/>
    <col min="5373" max="5373" width="5.88671875" style="1" customWidth="1"/>
    <col min="5374" max="5375" width="6.44140625" style="1" customWidth="1"/>
    <col min="5376" max="5379" width="5.6640625" style="1" customWidth="1"/>
    <col min="5380" max="5380" width="6.33203125" style="1" customWidth="1"/>
    <col min="5381" max="5381" width="5.6640625" style="1" customWidth="1"/>
    <col min="5382" max="5382" width="7.33203125" style="1" customWidth="1"/>
    <col min="5383" max="5383" width="7.44140625" style="1" customWidth="1"/>
    <col min="5384" max="5611" width="8.88671875" style="1"/>
    <col min="5612" max="5612" width="3" style="1" customWidth="1"/>
    <col min="5613" max="5613" width="31.6640625" style="1" customWidth="1"/>
    <col min="5614" max="5614" width="6.6640625" style="1" customWidth="1"/>
    <col min="5615" max="5615" width="6.88671875" style="1" customWidth="1"/>
    <col min="5616" max="5616" width="6.109375" style="1" customWidth="1"/>
    <col min="5617" max="5621" width="7.88671875" style="1" customWidth="1"/>
    <col min="5622" max="5622" width="6.5546875" style="1" customWidth="1"/>
    <col min="5623" max="5623" width="6.44140625" style="1" customWidth="1"/>
    <col min="5624" max="5624" width="6" style="1" customWidth="1"/>
    <col min="5625" max="5625" width="5.6640625" style="1" customWidth="1"/>
    <col min="5626" max="5626" width="6.5546875" style="1" customWidth="1"/>
    <col min="5627" max="5628" width="6.33203125" style="1" customWidth="1"/>
    <col min="5629" max="5629" width="5.88671875" style="1" customWidth="1"/>
    <col min="5630" max="5631" width="6.44140625" style="1" customWidth="1"/>
    <col min="5632" max="5635" width="5.6640625" style="1" customWidth="1"/>
    <col min="5636" max="5636" width="6.33203125" style="1" customWidth="1"/>
    <col min="5637" max="5637" width="5.6640625" style="1" customWidth="1"/>
    <col min="5638" max="5638" width="7.33203125" style="1" customWidth="1"/>
    <col min="5639" max="5639" width="7.44140625" style="1" customWidth="1"/>
    <col min="5640" max="5867" width="8.88671875" style="1"/>
    <col min="5868" max="5868" width="3" style="1" customWidth="1"/>
    <col min="5869" max="5869" width="31.6640625" style="1" customWidth="1"/>
    <col min="5870" max="5870" width="6.6640625" style="1" customWidth="1"/>
    <col min="5871" max="5871" width="6.88671875" style="1" customWidth="1"/>
    <col min="5872" max="5872" width="6.109375" style="1" customWidth="1"/>
    <col min="5873" max="5877" width="7.88671875" style="1" customWidth="1"/>
    <col min="5878" max="5878" width="6.5546875" style="1" customWidth="1"/>
    <col min="5879" max="5879" width="6.44140625" style="1" customWidth="1"/>
    <col min="5880" max="5880" width="6" style="1" customWidth="1"/>
    <col min="5881" max="5881" width="5.6640625" style="1" customWidth="1"/>
    <col min="5882" max="5882" width="6.5546875" style="1" customWidth="1"/>
    <col min="5883" max="5884" width="6.33203125" style="1" customWidth="1"/>
    <col min="5885" max="5885" width="5.88671875" style="1" customWidth="1"/>
    <col min="5886" max="5887" width="6.44140625" style="1" customWidth="1"/>
    <col min="5888" max="5891" width="5.6640625" style="1" customWidth="1"/>
    <col min="5892" max="5892" width="6.33203125" style="1" customWidth="1"/>
    <col min="5893" max="5893" width="5.6640625" style="1" customWidth="1"/>
    <col min="5894" max="5894" width="7.33203125" style="1" customWidth="1"/>
    <col min="5895" max="5895" width="7.44140625" style="1" customWidth="1"/>
    <col min="5896" max="6123" width="8.88671875" style="1"/>
    <col min="6124" max="6124" width="3" style="1" customWidth="1"/>
    <col min="6125" max="6125" width="31.6640625" style="1" customWidth="1"/>
    <col min="6126" max="6126" width="6.6640625" style="1" customWidth="1"/>
    <col min="6127" max="6127" width="6.88671875" style="1" customWidth="1"/>
    <col min="6128" max="6128" width="6.109375" style="1" customWidth="1"/>
    <col min="6129" max="6133" width="7.88671875" style="1" customWidth="1"/>
    <col min="6134" max="6134" width="6.5546875" style="1" customWidth="1"/>
    <col min="6135" max="6135" width="6.44140625" style="1" customWidth="1"/>
    <col min="6136" max="6136" width="6" style="1" customWidth="1"/>
    <col min="6137" max="6137" width="5.6640625" style="1" customWidth="1"/>
    <col min="6138" max="6138" width="6.5546875" style="1" customWidth="1"/>
    <col min="6139" max="6140" width="6.33203125" style="1" customWidth="1"/>
    <col min="6141" max="6141" width="5.88671875" style="1" customWidth="1"/>
    <col min="6142" max="6143" width="6.44140625" style="1" customWidth="1"/>
    <col min="6144" max="6147" width="5.6640625" style="1" customWidth="1"/>
    <col min="6148" max="6148" width="6.33203125" style="1" customWidth="1"/>
    <col min="6149" max="6149" width="5.6640625" style="1" customWidth="1"/>
    <col min="6150" max="6150" width="7.33203125" style="1" customWidth="1"/>
    <col min="6151" max="6151" width="7.44140625" style="1" customWidth="1"/>
    <col min="6152" max="6379" width="8.88671875" style="1"/>
    <col min="6380" max="6380" width="3" style="1" customWidth="1"/>
    <col min="6381" max="6381" width="31.6640625" style="1" customWidth="1"/>
    <col min="6382" max="6382" width="6.6640625" style="1" customWidth="1"/>
    <col min="6383" max="6383" width="6.88671875" style="1" customWidth="1"/>
    <col min="6384" max="6384" width="6.109375" style="1" customWidth="1"/>
    <col min="6385" max="6389" width="7.88671875" style="1" customWidth="1"/>
    <col min="6390" max="6390" width="6.5546875" style="1" customWidth="1"/>
    <col min="6391" max="6391" width="6.44140625" style="1" customWidth="1"/>
    <col min="6392" max="6392" width="6" style="1" customWidth="1"/>
    <col min="6393" max="6393" width="5.6640625" style="1" customWidth="1"/>
    <col min="6394" max="6394" width="6.5546875" style="1" customWidth="1"/>
    <col min="6395" max="6396" width="6.33203125" style="1" customWidth="1"/>
    <col min="6397" max="6397" width="5.88671875" style="1" customWidth="1"/>
    <col min="6398" max="6399" width="6.44140625" style="1" customWidth="1"/>
    <col min="6400" max="6403" width="5.6640625" style="1" customWidth="1"/>
    <col min="6404" max="6404" width="6.33203125" style="1" customWidth="1"/>
    <col min="6405" max="6405" width="5.6640625" style="1" customWidth="1"/>
    <col min="6406" max="6406" width="7.33203125" style="1" customWidth="1"/>
    <col min="6407" max="6407" width="7.44140625" style="1" customWidth="1"/>
    <col min="6408" max="6635" width="8.88671875" style="1"/>
    <col min="6636" max="6636" width="3" style="1" customWidth="1"/>
    <col min="6637" max="6637" width="31.6640625" style="1" customWidth="1"/>
    <col min="6638" max="6638" width="6.6640625" style="1" customWidth="1"/>
    <col min="6639" max="6639" width="6.88671875" style="1" customWidth="1"/>
    <col min="6640" max="6640" width="6.109375" style="1" customWidth="1"/>
    <col min="6641" max="6645" width="7.88671875" style="1" customWidth="1"/>
    <col min="6646" max="6646" width="6.5546875" style="1" customWidth="1"/>
    <col min="6647" max="6647" width="6.44140625" style="1" customWidth="1"/>
    <col min="6648" max="6648" width="6" style="1" customWidth="1"/>
    <col min="6649" max="6649" width="5.6640625" style="1" customWidth="1"/>
    <col min="6650" max="6650" width="6.5546875" style="1" customWidth="1"/>
    <col min="6651" max="6652" width="6.33203125" style="1" customWidth="1"/>
    <col min="6653" max="6653" width="5.88671875" style="1" customWidth="1"/>
    <col min="6654" max="6655" width="6.44140625" style="1" customWidth="1"/>
    <col min="6656" max="6659" width="5.6640625" style="1" customWidth="1"/>
    <col min="6660" max="6660" width="6.33203125" style="1" customWidth="1"/>
    <col min="6661" max="6661" width="5.6640625" style="1" customWidth="1"/>
    <col min="6662" max="6662" width="7.33203125" style="1" customWidth="1"/>
    <col min="6663" max="6663" width="7.44140625" style="1" customWidth="1"/>
    <col min="6664" max="6891" width="8.88671875" style="1"/>
    <col min="6892" max="6892" width="3" style="1" customWidth="1"/>
    <col min="6893" max="6893" width="31.6640625" style="1" customWidth="1"/>
    <col min="6894" max="6894" width="6.6640625" style="1" customWidth="1"/>
    <col min="6895" max="6895" width="6.88671875" style="1" customWidth="1"/>
    <col min="6896" max="6896" width="6.109375" style="1" customWidth="1"/>
    <col min="6897" max="6901" width="7.88671875" style="1" customWidth="1"/>
    <col min="6902" max="6902" width="6.5546875" style="1" customWidth="1"/>
    <col min="6903" max="6903" width="6.44140625" style="1" customWidth="1"/>
    <col min="6904" max="6904" width="6" style="1" customWidth="1"/>
    <col min="6905" max="6905" width="5.6640625" style="1" customWidth="1"/>
    <col min="6906" max="6906" width="6.5546875" style="1" customWidth="1"/>
    <col min="6907" max="6908" width="6.33203125" style="1" customWidth="1"/>
    <col min="6909" max="6909" width="5.88671875" style="1" customWidth="1"/>
    <col min="6910" max="6911" width="6.44140625" style="1" customWidth="1"/>
    <col min="6912" max="6915" width="5.6640625" style="1" customWidth="1"/>
    <col min="6916" max="6916" width="6.33203125" style="1" customWidth="1"/>
    <col min="6917" max="6917" width="5.6640625" style="1" customWidth="1"/>
    <col min="6918" max="6918" width="7.33203125" style="1" customWidth="1"/>
    <col min="6919" max="6919" width="7.44140625" style="1" customWidth="1"/>
    <col min="6920" max="7147" width="8.88671875" style="1"/>
    <col min="7148" max="7148" width="3" style="1" customWidth="1"/>
    <col min="7149" max="7149" width="31.6640625" style="1" customWidth="1"/>
    <col min="7150" max="7150" width="6.6640625" style="1" customWidth="1"/>
    <col min="7151" max="7151" width="6.88671875" style="1" customWidth="1"/>
    <col min="7152" max="7152" width="6.109375" style="1" customWidth="1"/>
    <col min="7153" max="7157" width="7.88671875" style="1" customWidth="1"/>
    <col min="7158" max="7158" width="6.5546875" style="1" customWidth="1"/>
    <col min="7159" max="7159" width="6.44140625" style="1" customWidth="1"/>
    <col min="7160" max="7160" width="6" style="1" customWidth="1"/>
    <col min="7161" max="7161" width="5.6640625" style="1" customWidth="1"/>
    <col min="7162" max="7162" width="6.5546875" style="1" customWidth="1"/>
    <col min="7163" max="7164" width="6.33203125" style="1" customWidth="1"/>
    <col min="7165" max="7165" width="5.88671875" style="1" customWidth="1"/>
    <col min="7166" max="7167" width="6.44140625" style="1" customWidth="1"/>
    <col min="7168" max="7171" width="5.6640625" style="1" customWidth="1"/>
    <col min="7172" max="7172" width="6.33203125" style="1" customWidth="1"/>
    <col min="7173" max="7173" width="5.6640625" style="1" customWidth="1"/>
    <col min="7174" max="7174" width="7.33203125" style="1" customWidth="1"/>
    <col min="7175" max="7175" width="7.44140625" style="1" customWidth="1"/>
    <col min="7176" max="7403" width="8.88671875" style="1"/>
    <col min="7404" max="7404" width="3" style="1" customWidth="1"/>
    <col min="7405" max="7405" width="31.6640625" style="1" customWidth="1"/>
    <col min="7406" max="7406" width="6.6640625" style="1" customWidth="1"/>
    <col min="7407" max="7407" width="6.88671875" style="1" customWidth="1"/>
    <col min="7408" max="7408" width="6.109375" style="1" customWidth="1"/>
    <col min="7409" max="7413" width="7.88671875" style="1" customWidth="1"/>
    <col min="7414" max="7414" width="6.5546875" style="1" customWidth="1"/>
    <col min="7415" max="7415" width="6.44140625" style="1" customWidth="1"/>
    <col min="7416" max="7416" width="6" style="1" customWidth="1"/>
    <col min="7417" max="7417" width="5.6640625" style="1" customWidth="1"/>
    <col min="7418" max="7418" width="6.5546875" style="1" customWidth="1"/>
    <col min="7419" max="7420" width="6.33203125" style="1" customWidth="1"/>
    <col min="7421" max="7421" width="5.88671875" style="1" customWidth="1"/>
    <col min="7422" max="7423" width="6.44140625" style="1" customWidth="1"/>
    <col min="7424" max="7427" width="5.6640625" style="1" customWidth="1"/>
    <col min="7428" max="7428" width="6.33203125" style="1" customWidth="1"/>
    <col min="7429" max="7429" width="5.6640625" style="1" customWidth="1"/>
    <col min="7430" max="7430" width="7.33203125" style="1" customWidth="1"/>
    <col min="7431" max="7431" width="7.44140625" style="1" customWidth="1"/>
    <col min="7432" max="7659" width="8.88671875" style="1"/>
    <col min="7660" max="7660" width="3" style="1" customWidth="1"/>
    <col min="7661" max="7661" width="31.6640625" style="1" customWidth="1"/>
    <col min="7662" max="7662" width="6.6640625" style="1" customWidth="1"/>
    <col min="7663" max="7663" width="6.88671875" style="1" customWidth="1"/>
    <col min="7664" max="7664" width="6.109375" style="1" customWidth="1"/>
    <col min="7665" max="7669" width="7.88671875" style="1" customWidth="1"/>
    <col min="7670" max="7670" width="6.5546875" style="1" customWidth="1"/>
    <col min="7671" max="7671" width="6.44140625" style="1" customWidth="1"/>
    <col min="7672" max="7672" width="6" style="1" customWidth="1"/>
    <col min="7673" max="7673" width="5.6640625" style="1" customWidth="1"/>
    <col min="7674" max="7674" width="6.5546875" style="1" customWidth="1"/>
    <col min="7675" max="7676" width="6.33203125" style="1" customWidth="1"/>
    <col min="7677" max="7677" width="5.88671875" style="1" customWidth="1"/>
    <col min="7678" max="7679" width="6.44140625" style="1" customWidth="1"/>
    <col min="7680" max="7683" width="5.6640625" style="1" customWidth="1"/>
    <col min="7684" max="7684" width="6.33203125" style="1" customWidth="1"/>
    <col min="7685" max="7685" width="5.6640625" style="1" customWidth="1"/>
    <col min="7686" max="7686" width="7.33203125" style="1" customWidth="1"/>
    <col min="7687" max="7687" width="7.44140625" style="1" customWidth="1"/>
    <col min="7688" max="7915" width="8.88671875" style="1"/>
    <col min="7916" max="7916" width="3" style="1" customWidth="1"/>
    <col min="7917" max="7917" width="31.6640625" style="1" customWidth="1"/>
    <col min="7918" max="7918" width="6.6640625" style="1" customWidth="1"/>
    <col min="7919" max="7919" width="6.88671875" style="1" customWidth="1"/>
    <col min="7920" max="7920" width="6.109375" style="1" customWidth="1"/>
    <col min="7921" max="7925" width="7.88671875" style="1" customWidth="1"/>
    <col min="7926" max="7926" width="6.5546875" style="1" customWidth="1"/>
    <col min="7927" max="7927" width="6.44140625" style="1" customWidth="1"/>
    <col min="7928" max="7928" width="6" style="1" customWidth="1"/>
    <col min="7929" max="7929" width="5.6640625" style="1" customWidth="1"/>
    <col min="7930" max="7930" width="6.5546875" style="1" customWidth="1"/>
    <col min="7931" max="7932" width="6.33203125" style="1" customWidth="1"/>
    <col min="7933" max="7933" width="5.88671875" style="1" customWidth="1"/>
    <col min="7934" max="7935" width="6.44140625" style="1" customWidth="1"/>
    <col min="7936" max="7939" width="5.6640625" style="1" customWidth="1"/>
    <col min="7940" max="7940" width="6.33203125" style="1" customWidth="1"/>
    <col min="7941" max="7941" width="5.6640625" style="1" customWidth="1"/>
    <col min="7942" max="7942" width="7.33203125" style="1" customWidth="1"/>
    <col min="7943" max="7943" width="7.44140625" style="1" customWidth="1"/>
    <col min="7944" max="8171" width="8.88671875" style="1"/>
    <col min="8172" max="8172" width="3" style="1" customWidth="1"/>
    <col min="8173" max="8173" width="31.6640625" style="1" customWidth="1"/>
    <col min="8174" max="8174" width="6.6640625" style="1" customWidth="1"/>
    <col min="8175" max="8175" width="6.88671875" style="1" customWidth="1"/>
    <col min="8176" max="8176" width="6.109375" style="1" customWidth="1"/>
    <col min="8177" max="8181" width="7.88671875" style="1" customWidth="1"/>
    <col min="8182" max="8182" width="6.5546875" style="1" customWidth="1"/>
    <col min="8183" max="8183" width="6.44140625" style="1" customWidth="1"/>
    <col min="8184" max="8184" width="6" style="1" customWidth="1"/>
    <col min="8185" max="8185" width="5.6640625" style="1" customWidth="1"/>
    <col min="8186" max="8186" width="6.5546875" style="1" customWidth="1"/>
    <col min="8187" max="8188" width="6.33203125" style="1" customWidth="1"/>
    <col min="8189" max="8189" width="5.88671875" style="1" customWidth="1"/>
    <col min="8190" max="8191" width="6.44140625" style="1" customWidth="1"/>
    <col min="8192" max="8195" width="5.6640625" style="1" customWidth="1"/>
    <col min="8196" max="8196" width="6.33203125" style="1" customWidth="1"/>
    <col min="8197" max="8197" width="5.6640625" style="1" customWidth="1"/>
    <col min="8198" max="8198" width="7.33203125" style="1" customWidth="1"/>
    <col min="8199" max="8199" width="7.44140625" style="1" customWidth="1"/>
    <col min="8200" max="8427" width="8.88671875" style="1"/>
    <col min="8428" max="8428" width="3" style="1" customWidth="1"/>
    <col min="8429" max="8429" width="31.6640625" style="1" customWidth="1"/>
    <col min="8430" max="8430" width="6.6640625" style="1" customWidth="1"/>
    <col min="8431" max="8431" width="6.88671875" style="1" customWidth="1"/>
    <col min="8432" max="8432" width="6.109375" style="1" customWidth="1"/>
    <col min="8433" max="8437" width="7.88671875" style="1" customWidth="1"/>
    <col min="8438" max="8438" width="6.5546875" style="1" customWidth="1"/>
    <col min="8439" max="8439" width="6.44140625" style="1" customWidth="1"/>
    <col min="8440" max="8440" width="6" style="1" customWidth="1"/>
    <col min="8441" max="8441" width="5.6640625" style="1" customWidth="1"/>
    <col min="8442" max="8442" width="6.5546875" style="1" customWidth="1"/>
    <col min="8443" max="8444" width="6.33203125" style="1" customWidth="1"/>
    <col min="8445" max="8445" width="5.88671875" style="1" customWidth="1"/>
    <col min="8446" max="8447" width="6.44140625" style="1" customWidth="1"/>
    <col min="8448" max="8451" width="5.6640625" style="1" customWidth="1"/>
    <col min="8452" max="8452" width="6.33203125" style="1" customWidth="1"/>
    <col min="8453" max="8453" width="5.6640625" style="1" customWidth="1"/>
    <col min="8454" max="8454" width="7.33203125" style="1" customWidth="1"/>
    <col min="8455" max="8455" width="7.44140625" style="1" customWidth="1"/>
    <col min="8456" max="8683" width="8.88671875" style="1"/>
    <col min="8684" max="8684" width="3" style="1" customWidth="1"/>
    <col min="8685" max="8685" width="31.6640625" style="1" customWidth="1"/>
    <col min="8686" max="8686" width="6.6640625" style="1" customWidth="1"/>
    <col min="8687" max="8687" width="6.88671875" style="1" customWidth="1"/>
    <col min="8688" max="8688" width="6.109375" style="1" customWidth="1"/>
    <col min="8689" max="8693" width="7.88671875" style="1" customWidth="1"/>
    <col min="8694" max="8694" width="6.5546875" style="1" customWidth="1"/>
    <col min="8695" max="8695" width="6.44140625" style="1" customWidth="1"/>
    <col min="8696" max="8696" width="6" style="1" customWidth="1"/>
    <col min="8697" max="8697" width="5.6640625" style="1" customWidth="1"/>
    <col min="8698" max="8698" width="6.5546875" style="1" customWidth="1"/>
    <col min="8699" max="8700" width="6.33203125" style="1" customWidth="1"/>
    <col min="8701" max="8701" width="5.88671875" style="1" customWidth="1"/>
    <col min="8702" max="8703" width="6.44140625" style="1" customWidth="1"/>
    <col min="8704" max="8707" width="5.6640625" style="1" customWidth="1"/>
    <col min="8708" max="8708" width="6.33203125" style="1" customWidth="1"/>
    <col min="8709" max="8709" width="5.6640625" style="1" customWidth="1"/>
    <col min="8710" max="8710" width="7.33203125" style="1" customWidth="1"/>
    <col min="8711" max="8711" width="7.44140625" style="1" customWidth="1"/>
    <col min="8712" max="8939" width="8.88671875" style="1"/>
    <col min="8940" max="8940" width="3" style="1" customWidth="1"/>
    <col min="8941" max="8941" width="31.6640625" style="1" customWidth="1"/>
    <col min="8942" max="8942" width="6.6640625" style="1" customWidth="1"/>
    <col min="8943" max="8943" width="6.88671875" style="1" customWidth="1"/>
    <col min="8944" max="8944" width="6.109375" style="1" customWidth="1"/>
    <col min="8945" max="8949" width="7.88671875" style="1" customWidth="1"/>
    <col min="8950" max="8950" width="6.5546875" style="1" customWidth="1"/>
    <col min="8951" max="8951" width="6.44140625" style="1" customWidth="1"/>
    <col min="8952" max="8952" width="6" style="1" customWidth="1"/>
    <col min="8953" max="8953" width="5.6640625" style="1" customWidth="1"/>
    <col min="8954" max="8954" width="6.5546875" style="1" customWidth="1"/>
    <col min="8955" max="8956" width="6.33203125" style="1" customWidth="1"/>
    <col min="8957" max="8957" width="5.88671875" style="1" customWidth="1"/>
    <col min="8958" max="8959" width="6.44140625" style="1" customWidth="1"/>
    <col min="8960" max="8963" width="5.6640625" style="1" customWidth="1"/>
    <col min="8964" max="8964" width="6.33203125" style="1" customWidth="1"/>
    <col min="8965" max="8965" width="5.6640625" style="1" customWidth="1"/>
    <col min="8966" max="8966" width="7.33203125" style="1" customWidth="1"/>
    <col min="8967" max="8967" width="7.44140625" style="1" customWidth="1"/>
    <col min="8968" max="9195" width="8.88671875" style="1"/>
    <col min="9196" max="9196" width="3" style="1" customWidth="1"/>
    <col min="9197" max="9197" width="31.6640625" style="1" customWidth="1"/>
    <col min="9198" max="9198" width="6.6640625" style="1" customWidth="1"/>
    <col min="9199" max="9199" width="6.88671875" style="1" customWidth="1"/>
    <col min="9200" max="9200" width="6.109375" style="1" customWidth="1"/>
    <col min="9201" max="9205" width="7.88671875" style="1" customWidth="1"/>
    <col min="9206" max="9206" width="6.5546875" style="1" customWidth="1"/>
    <col min="9207" max="9207" width="6.44140625" style="1" customWidth="1"/>
    <col min="9208" max="9208" width="6" style="1" customWidth="1"/>
    <col min="9209" max="9209" width="5.6640625" style="1" customWidth="1"/>
    <col min="9210" max="9210" width="6.5546875" style="1" customWidth="1"/>
    <col min="9211" max="9212" width="6.33203125" style="1" customWidth="1"/>
    <col min="9213" max="9213" width="5.88671875" style="1" customWidth="1"/>
    <col min="9214" max="9215" width="6.44140625" style="1" customWidth="1"/>
    <col min="9216" max="9219" width="5.6640625" style="1" customWidth="1"/>
    <col min="9220" max="9220" width="6.33203125" style="1" customWidth="1"/>
    <col min="9221" max="9221" width="5.6640625" style="1" customWidth="1"/>
    <col min="9222" max="9222" width="7.33203125" style="1" customWidth="1"/>
    <col min="9223" max="9223" width="7.44140625" style="1" customWidth="1"/>
    <col min="9224" max="9451" width="8.88671875" style="1"/>
    <col min="9452" max="9452" width="3" style="1" customWidth="1"/>
    <col min="9453" max="9453" width="31.6640625" style="1" customWidth="1"/>
    <col min="9454" max="9454" width="6.6640625" style="1" customWidth="1"/>
    <col min="9455" max="9455" width="6.88671875" style="1" customWidth="1"/>
    <col min="9456" max="9456" width="6.109375" style="1" customWidth="1"/>
    <col min="9457" max="9461" width="7.88671875" style="1" customWidth="1"/>
    <col min="9462" max="9462" width="6.5546875" style="1" customWidth="1"/>
    <col min="9463" max="9463" width="6.44140625" style="1" customWidth="1"/>
    <col min="9464" max="9464" width="6" style="1" customWidth="1"/>
    <col min="9465" max="9465" width="5.6640625" style="1" customWidth="1"/>
    <col min="9466" max="9466" width="6.5546875" style="1" customWidth="1"/>
    <col min="9467" max="9468" width="6.33203125" style="1" customWidth="1"/>
    <col min="9469" max="9469" width="5.88671875" style="1" customWidth="1"/>
    <col min="9470" max="9471" width="6.44140625" style="1" customWidth="1"/>
    <col min="9472" max="9475" width="5.6640625" style="1" customWidth="1"/>
    <col min="9476" max="9476" width="6.33203125" style="1" customWidth="1"/>
    <col min="9477" max="9477" width="5.6640625" style="1" customWidth="1"/>
    <col min="9478" max="9478" width="7.33203125" style="1" customWidth="1"/>
    <col min="9479" max="9479" width="7.44140625" style="1" customWidth="1"/>
    <col min="9480" max="9707" width="8.88671875" style="1"/>
    <col min="9708" max="9708" width="3" style="1" customWidth="1"/>
    <col min="9709" max="9709" width="31.6640625" style="1" customWidth="1"/>
    <col min="9710" max="9710" width="6.6640625" style="1" customWidth="1"/>
    <col min="9711" max="9711" width="6.88671875" style="1" customWidth="1"/>
    <col min="9712" max="9712" width="6.109375" style="1" customWidth="1"/>
    <col min="9713" max="9717" width="7.88671875" style="1" customWidth="1"/>
    <col min="9718" max="9718" width="6.5546875" style="1" customWidth="1"/>
    <col min="9719" max="9719" width="6.44140625" style="1" customWidth="1"/>
    <col min="9720" max="9720" width="6" style="1" customWidth="1"/>
    <col min="9721" max="9721" width="5.6640625" style="1" customWidth="1"/>
    <col min="9722" max="9722" width="6.5546875" style="1" customWidth="1"/>
    <col min="9723" max="9724" width="6.33203125" style="1" customWidth="1"/>
    <col min="9725" max="9725" width="5.88671875" style="1" customWidth="1"/>
    <col min="9726" max="9727" width="6.44140625" style="1" customWidth="1"/>
    <col min="9728" max="9731" width="5.6640625" style="1" customWidth="1"/>
    <col min="9732" max="9732" width="6.33203125" style="1" customWidth="1"/>
    <col min="9733" max="9733" width="5.6640625" style="1" customWidth="1"/>
    <col min="9734" max="9734" width="7.33203125" style="1" customWidth="1"/>
    <col min="9735" max="9735" width="7.44140625" style="1" customWidth="1"/>
    <col min="9736" max="9963" width="8.88671875" style="1"/>
    <col min="9964" max="9964" width="3" style="1" customWidth="1"/>
    <col min="9965" max="9965" width="31.6640625" style="1" customWidth="1"/>
    <col min="9966" max="9966" width="6.6640625" style="1" customWidth="1"/>
    <col min="9967" max="9967" width="6.88671875" style="1" customWidth="1"/>
    <col min="9968" max="9968" width="6.109375" style="1" customWidth="1"/>
    <col min="9969" max="9973" width="7.88671875" style="1" customWidth="1"/>
    <col min="9974" max="9974" width="6.5546875" style="1" customWidth="1"/>
    <col min="9975" max="9975" width="6.44140625" style="1" customWidth="1"/>
    <col min="9976" max="9976" width="6" style="1" customWidth="1"/>
    <col min="9977" max="9977" width="5.6640625" style="1" customWidth="1"/>
    <col min="9978" max="9978" width="6.5546875" style="1" customWidth="1"/>
    <col min="9979" max="9980" width="6.33203125" style="1" customWidth="1"/>
    <col min="9981" max="9981" width="5.88671875" style="1" customWidth="1"/>
    <col min="9982" max="9983" width="6.44140625" style="1" customWidth="1"/>
    <col min="9984" max="9987" width="5.6640625" style="1" customWidth="1"/>
    <col min="9988" max="9988" width="6.33203125" style="1" customWidth="1"/>
    <col min="9989" max="9989" width="5.6640625" style="1" customWidth="1"/>
    <col min="9990" max="9990" width="7.33203125" style="1" customWidth="1"/>
    <col min="9991" max="9991" width="7.44140625" style="1" customWidth="1"/>
    <col min="9992" max="10219" width="8.88671875" style="1"/>
    <col min="10220" max="10220" width="3" style="1" customWidth="1"/>
    <col min="10221" max="10221" width="31.6640625" style="1" customWidth="1"/>
    <col min="10222" max="10222" width="6.6640625" style="1" customWidth="1"/>
    <col min="10223" max="10223" width="6.88671875" style="1" customWidth="1"/>
    <col min="10224" max="10224" width="6.109375" style="1" customWidth="1"/>
    <col min="10225" max="10229" width="7.88671875" style="1" customWidth="1"/>
    <col min="10230" max="10230" width="6.5546875" style="1" customWidth="1"/>
    <col min="10231" max="10231" width="6.44140625" style="1" customWidth="1"/>
    <col min="10232" max="10232" width="6" style="1" customWidth="1"/>
    <col min="10233" max="10233" width="5.6640625" style="1" customWidth="1"/>
    <col min="10234" max="10234" width="6.5546875" style="1" customWidth="1"/>
    <col min="10235" max="10236" width="6.33203125" style="1" customWidth="1"/>
    <col min="10237" max="10237" width="5.88671875" style="1" customWidth="1"/>
    <col min="10238" max="10239" width="6.44140625" style="1" customWidth="1"/>
    <col min="10240" max="10243" width="5.6640625" style="1" customWidth="1"/>
    <col min="10244" max="10244" width="6.33203125" style="1" customWidth="1"/>
    <col min="10245" max="10245" width="5.6640625" style="1" customWidth="1"/>
    <col min="10246" max="10246" width="7.33203125" style="1" customWidth="1"/>
    <col min="10247" max="10247" width="7.44140625" style="1" customWidth="1"/>
    <col min="10248" max="10475" width="8.88671875" style="1"/>
    <col min="10476" max="10476" width="3" style="1" customWidth="1"/>
    <col min="10477" max="10477" width="31.6640625" style="1" customWidth="1"/>
    <col min="10478" max="10478" width="6.6640625" style="1" customWidth="1"/>
    <col min="10479" max="10479" width="6.88671875" style="1" customWidth="1"/>
    <col min="10480" max="10480" width="6.109375" style="1" customWidth="1"/>
    <col min="10481" max="10485" width="7.88671875" style="1" customWidth="1"/>
    <col min="10486" max="10486" width="6.5546875" style="1" customWidth="1"/>
    <col min="10487" max="10487" width="6.44140625" style="1" customWidth="1"/>
    <col min="10488" max="10488" width="6" style="1" customWidth="1"/>
    <col min="10489" max="10489" width="5.6640625" style="1" customWidth="1"/>
    <col min="10490" max="10490" width="6.5546875" style="1" customWidth="1"/>
    <col min="10491" max="10492" width="6.33203125" style="1" customWidth="1"/>
    <col min="10493" max="10493" width="5.88671875" style="1" customWidth="1"/>
    <col min="10494" max="10495" width="6.44140625" style="1" customWidth="1"/>
    <col min="10496" max="10499" width="5.6640625" style="1" customWidth="1"/>
    <col min="10500" max="10500" width="6.33203125" style="1" customWidth="1"/>
    <col min="10501" max="10501" width="5.6640625" style="1" customWidth="1"/>
    <col min="10502" max="10502" width="7.33203125" style="1" customWidth="1"/>
    <col min="10503" max="10503" width="7.44140625" style="1" customWidth="1"/>
    <col min="10504" max="10731" width="8.88671875" style="1"/>
    <col min="10732" max="10732" width="3" style="1" customWidth="1"/>
    <col min="10733" max="10733" width="31.6640625" style="1" customWidth="1"/>
    <col min="10734" max="10734" width="6.6640625" style="1" customWidth="1"/>
    <col min="10735" max="10735" width="6.88671875" style="1" customWidth="1"/>
    <col min="10736" max="10736" width="6.109375" style="1" customWidth="1"/>
    <col min="10737" max="10741" width="7.88671875" style="1" customWidth="1"/>
    <col min="10742" max="10742" width="6.5546875" style="1" customWidth="1"/>
    <col min="10743" max="10743" width="6.44140625" style="1" customWidth="1"/>
    <col min="10744" max="10744" width="6" style="1" customWidth="1"/>
    <col min="10745" max="10745" width="5.6640625" style="1" customWidth="1"/>
    <col min="10746" max="10746" width="6.5546875" style="1" customWidth="1"/>
    <col min="10747" max="10748" width="6.33203125" style="1" customWidth="1"/>
    <col min="10749" max="10749" width="5.88671875" style="1" customWidth="1"/>
    <col min="10750" max="10751" width="6.44140625" style="1" customWidth="1"/>
    <col min="10752" max="10755" width="5.6640625" style="1" customWidth="1"/>
    <col min="10756" max="10756" width="6.33203125" style="1" customWidth="1"/>
    <col min="10757" max="10757" width="5.6640625" style="1" customWidth="1"/>
    <col min="10758" max="10758" width="7.33203125" style="1" customWidth="1"/>
    <col min="10759" max="10759" width="7.44140625" style="1" customWidth="1"/>
    <col min="10760" max="10987" width="8.88671875" style="1"/>
    <col min="10988" max="10988" width="3" style="1" customWidth="1"/>
    <col min="10989" max="10989" width="31.6640625" style="1" customWidth="1"/>
    <col min="10990" max="10990" width="6.6640625" style="1" customWidth="1"/>
    <col min="10991" max="10991" width="6.88671875" style="1" customWidth="1"/>
    <col min="10992" max="10992" width="6.109375" style="1" customWidth="1"/>
    <col min="10993" max="10997" width="7.88671875" style="1" customWidth="1"/>
    <col min="10998" max="10998" width="6.5546875" style="1" customWidth="1"/>
    <col min="10999" max="10999" width="6.44140625" style="1" customWidth="1"/>
    <col min="11000" max="11000" width="6" style="1" customWidth="1"/>
    <col min="11001" max="11001" width="5.6640625" style="1" customWidth="1"/>
    <col min="11002" max="11002" width="6.5546875" style="1" customWidth="1"/>
    <col min="11003" max="11004" width="6.33203125" style="1" customWidth="1"/>
    <col min="11005" max="11005" width="5.88671875" style="1" customWidth="1"/>
    <col min="11006" max="11007" width="6.44140625" style="1" customWidth="1"/>
    <col min="11008" max="11011" width="5.6640625" style="1" customWidth="1"/>
    <col min="11012" max="11012" width="6.33203125" style="1" customWidth="1"/>
    <col min="11013" max="11013" width="5.6640625" style="1" customWidth="1"/>
    <col min="11014" max="11014" width="7.33203125" style="1" customWidth="1"/>
    <col min="11015" max="11015" width="7.44140625" style="1" customWidth="1"/>
    <col min="11016" max="11243" width="8.88671875" style="1"/>
    <col min="11244" max="11244" width="3" style="1" customWidth="1"/>
    <col min="11245" max="11245" width="31.6640625" style="1" customWidth="1"/>
    <col min="11246" max="11246" width="6.6640625" style="1" customWidth="1"/>
    <col min="11247" max="11247" width="6.88671875" style="1" customWidth="1"/>
    <col min="11248" max="11248" width="6.109375" style="1" customWidth="1"/>
    <col min="11249" max="11253" width="7.88671875" style="1" customWidth="1"/>
    <col min="11254" max="11254" width="6.5546875" style="1" customWidth="1"/>
    <col min="11255" max="11255" width="6.44140625" style="1" customWidth="1"/>
    <col min="11256" max="11256" width="6" style="1" customWidth="1"/>
    <col min="11257" max="11257" width="5.6640625" style="1" customWidth="1"/>
    <col min="11258" max="11258" width="6.5546875" style="1" customWidth="1"/>
    <col min="11259" max="11260" width="6.33203125" style="1" customWidth="1"/>
    <col min="11261" max="11261" width="5.88671875" style="1" customWidth="1"/>
    <col min="11262" max="11263" width="6.44140625" style="1" customWidth="1"/>
    <col min="11264" max="11267" width="5.6640625" style="1" customWidth="1"/>
    <col min="11268" max="11268" width="6.33203125" style="1" customWidth="1"/>
    <col min="11269" max="11269" width="5.6640625" style="1" customWidth="1"/>
    <col min="11270" max="11270" width="7.33203125" style="1" customWidth="1"/>
    <col min="11271" max="11271" width="7.44140625" style="1" customWidth="1"/>
    <col min="11272" max="11499" width="8.88671875" style="1"/>
    <col min="11500" max="11500" width="3" style="1" customWidth="1"/>
    <col min="11501" max="11501" width="31.6640625" style="1" customWidth="1"/>
    <col min="11502" max="11502" width="6.6640625" style="1" customWidth="1"/>
    <col min="11503" max="11503" width="6.88671875" style="1" customWidth="1"/>
    <col min="11504" max="11504" width="6.109375" style="1" customWidth="1"/>
    <col min="11505" max="11509" width="7.88671875" style="1" customWidth="1"/>
    <col min="11510" max="11510" width="6.5546875" style="1" customWidth="1"/>
    <col min="11511" max="11511" width="6.44140625" style="1" customWidth="1"/>
    <col min="11512" max="11512" width="6" style="1" customWidth="1"/>
    <col min="11513" max="11513" width="5.6640625" style="1" customWidth="1"/>
    <col min="11514" max="11514" width="6.5546875" style="1" customWidth="1"/>
    <col min="11515" max="11516" width="6.33203125" style="1" customWidth="1"/>
    <col min="11517" max="11517" width="5.88671875" style="1" customWidth="1"/>
    <col min="11518" max="11519" width="6.44140625" style="1" customWidth="1"/>
    <col min="11520" max="11523" width="5.6640625" style="1" customWidth="1"/>
    <col min="11524" max="11524" width="6.33203125" style="1" customWidth="1"/>
    <col min="11525" max="11525" width="5.6640625" style="1" customWidth="1"/>
    <col min="11526" max="11526" width="7.33203125" style="1" customWidth="1"/>
    <col min="11527" max="11527" width="7.44140625" style="1" customWidth="1"/>
    <col min="11528" max="11755" width="8.88671875" style="1"/>
    <col min="11756" max="11756" width="3" style="1" customWidth="1"/>
    <col min="11757" max="11757" width="31.6640625" style="1" customWidth="1"/>
    <col min="11758" max="11758" width="6.6640625" style="1" customWidth="1"/>
    <col min="11759" max="11759" width="6.88671875" style="1" customWidth="1"/>
    <col min="11760" max="11760" width="6.109375" style="1" customWidth="1"/>
    <col min="11761" max="11765" width="7.88671875" style="1" customWidth="1"/>
    <col min="11766" max="11766" width="6.5546875" style="1" customWidth="1"/>
    <col min="11767" max="11767" width="6.44140625" style="1" customWidth="1"/>
    <col min="11768" max="11768" width="6" style="1" customWidth="1"/>
    <col min="11769" max="11769" width="5.6640625" style="1" customWidth="1"/>
    <col min="11770" max="11770" width="6.5546875" style="1" customWidth="1"/>
    <col min="11771" max="11772" width="6.33203125" style="1" customWidth="1"/>
    <col min="11773" max="11773" width="5.88671875" style="1" customWidth="1"/>
    <col min="11774" max="11775" width="6.44140625" style="1" customWidth="1"/>
    <col min="11776" max="11779" width="5.6640625" style="1" customWidth="1"/>
    <col min="11780" max="11780" width="6.33203125" style="1" customWidth="1"/>
    <col min="11781" max="11781" width="5.6640625" style="1" customWidth="1"/>
    <col min="11782" max="11782" width="7.33203125" style="1" customWidth="1"/>
    <col min="11783" max="11783" width="7.44140625" style="1" customWidth="1"/>
    <col min="11784" max="12011" width="8.88671875" style="1"/>
    <col min="12012" max="12012" width="3" style="1" customWidth="1"/>
    <col min="12013" max="12013" width="31.6640625" style="1" customWidth="1"/>
    <col min="12014" max="12014" width="6.6640625" style="1" customWidth="1"/>
    <col min="12015" max="12015" width="6.88671875" style="1" customWidth="1"/>
    <col min="12016" max="12016" width="6.109375" style="1" customWidth="1"/>
    <col min="12017" max="12021" width="7.88671875" style="1" customWidth="1"/>
    <col min="12022" max="12022" width="6.5546875" style="1" customWidth="1"/>
    <col min="12023" max="12023" width="6.44140625" style="1" customWidth="1"/>
    <col min="12024" max="12024" width="6" style="1" customWidth="1"/>
    <col min="12025" max="12025" width="5.6640625" style="1" customWidth="1"/>
    <col min="12026" max="12026" width="6.5546875" style="1" customWidth="1"/>
    <col min="12027" max="12028" width="6.33203125" style="1" customWidth="1"/>
    <col min="12029" max="12029" width="5.88671875" style="1" customWidth="1"/>
    <col min="12030" max="12031" width="6.44140625" style="1" customWidth="1"/>
    <col min="12032" max="12035" width="5.6640625" style="1" customWidth="1"/>
    <col min="12036" max="12036" width="6.33203125" style="1" customWidth="1"/>
    <col min="12037" max="12037" width="5.6640625" style="1" customWidth="1"/>
    <col min="12038" max="12038" width="7.33203125" style="1" customWidth="1"/>
    <col min="12039" max="12039" width="7.44140625" style="1" customWidth="1"/>
    <col min="12040" max="12267" width="8.88671875" style="1"/>
    <col min="12268" max="12268" width="3" style="1" customWidth="1"/>
    <col min="12269" max="12269" width="31.6640625" style="1" customWidth="1"/>
    <col min="12270" max="12270" width="6.6640625" style="1" customWidth="1"/>
    <col min="12271" max="12271" width="6.88671875" style="1" customWidth="1"/>
    <col min="12272" max="12272" width="6.109375" style="1" customWidth="1"/>
    <col min="12273" max="12277" width="7.88671875" style="1" customWidth="1"/>
    <col min="12278" max="12278" width="6.5546875" style="1" customWidth="1"/>
    <col min="12279" max="12279" width="6.44140625" style="1" customWidth="1"/>
    <col min="12280" max="12280" width="6" style="1" customWidth="1"/>
    <col min="12281" max="12281" width="5.6640625" style="1" customWidth="1"/>
    <col min="12282" max="12282" width="6.5546875" style="1" customWidth="1"/>
    <col min="12283" max="12284" width="6.33203125" style="1" customWidth="1"/>
    <col min="12285" max="12285" width="5.88671875" style="1" customWidth="1"/>
    <col min="12286" max="12287" width="6.44140625" style="1" customWidth="1"/>
    <col min="12288" max="12291" width="5.6640625" style="1" customWidth="1"/>
    <col min="12292" max="12292" width="6.33203125" style="1" customWidth="1"/>
    <col min="12293" max="12293" width="5.6640625" style="1" customWidth="1"/>
    <col min="12294" max="12294" width="7.33203125" style="1" customWidth="1"/>
    <col min="12295" max="12295" width="7.44140625" style="1" customWidth="1"/>
    <col min="12296" max="12523" width="8.88671875" style="1"/>
    <col min="12524" max="12524" width="3" style="1" customWidth="1"/>
    <col min="12525" max="12525" width="31.6640625" style="1" customWidth="1"/>
    <col min="12526" max="12526" width="6.6640625" style="1" customWidth="1"/>
    <col min="12527" max="12527" width="6.88671875" style="1" customWidth="1"/>
    <col min="12528" max="12528" width="6.109375" style="1" customWidth="1"/>
    <col min="12529" max="12533" width="7.88671875" style="1" customWidth="1"/>
    <col min="12534" max="12534" width="6.5546875" style="1" customWidth="1"/>
    <col min="12535" max="12535" width="6.44140625" style="1" customWidth="1"/>
    <col min="12536" max="12536" width="6" style="1" customWidth="1"/>
    <col min="12537" max="12537" width="5.6640625" style="1" customWidth="1"/>
    <col min="12538" max="12538" width="6.5546875" style="1" customWidth="1"/>
    <col min="12539" max="12540" width="6.33203125" style="1" customWidth="1"/>
    <col min="12541" max="12541" width="5.88671875" style="1" customWidth="1"/>
    <col min="12542" max="12543" width="6.44140625" style="1" customWidth="1"/>
    <col min="12544" max="12547" width="5.6640625" style="1" customWidth="1"/>
    <col min="12548" max="12548" width="6.33203125" style="1" customWidth="1"/>
    <col min="12549" max="12549" width="5.6640625" style="1" customWidth="1"/>
    <col min="12550" max="12550" width="7.33203125" style="1" customWidth="1"/>
    <col min="12551" max="12551" width="7.44140625" style="1" customWidth="1"/>
    <col min="12552" max="12779" width="8.88671875" style="1"/>
    <col min="12780" max="12780" width="3" style="1" customWidth="1"/>
    <col min="12781" max="12781" width="31.6640625" style="1" customWidth="1"/>
    <col min="12782" max="12782" width="6.6640625" style="1" customWidth="1"/>
    <col min="12783" max="12783" width="6.88671875" style="1" customWidth="1"/>
    <col min="12784" max="12784" width="6.109375" style="1" customWidth="1"/>
    <col min="12785" max="12789" width="7.88671875" style="1" customWidth="1"/>
    <col min="12790" max="12790" width="6.5546875" style="1" customWidth="1"/>
    <col min="12791" max="12791" width="6.44140625" style="1" customWidth="1"/>
    <col min="12792" max="12792" width="6" style="1" customWidth="1"/>
    <col min="12793" max="12793" width="5.6640625" style="1" customWidth="1"/>
    <col min="12794" max="12794" width="6.5546875" style="1" customWidth="1"/>
    <col min="12795" max="12796" width="6.33203125" style="1" customWidth="1"/>
    <col min="12797" max="12797" width="5.88671875" style="1" customWidth="1"/>
    <col min="12798" max="12799" width="6.44140625" style="1" customWidth="1"/>
    <col min="12800" max="12803" width="5.6640625" style="1" customWidth="1"/>
    <col min="12804" max="12804" width="6.33203125" style="1" customWidth="1"/>
    <col min="12805" max="12805" width="5.6640625" style="1" customWidth="1"/>
    <col min="12806" max="12806" width="7.33203125" style="1" customWidth="1"/>
    <col min="12807" max="12807" width="7.44140625" style="1" customWidth="1"/>
    <col min="12808" max="13035" width="8.88671875" style="1"/>
    <col min="13036" max="13036" width="3" style="1" customWidth="1"/>
    <col min="13037" max="13037" width="31.6640625" style="1" customWidth="1"/>
    <col min="13038" max="13038" width="6.6640625" style="1" customWidth="1"/>
    <col min="13039" max="13039" width="6.88671875" style="1" customWidth="1"/>
    <col min="13040" max="13040" width="6.109375" style="1" customWidth="1"/>
    <col min="13041" max="13045" width="7.88671875" style="1" customWidth="1"/>
    <col min="13046" max="13046" width="6.5546875" style="1" customWidth="1"/>
    <col min="13047" max="13047" width="6.44140625" style="1" customWidth="1"/>
    <col min="13048" max="13048" width="6" style="1" customWidth="1"/>
    <col min="13049" max="13049" width="5.6640625" style="1" customWidth="1"/>
    <col min="13050" max="13050" width="6.5546875" style="1" customWidth="1"/>
    <col min="13051" max="13052" width="6.33203125" style="1" customWidth="1"/>
    <col min="13053" max="13053" width="5.88671875" style="1" customWidth="1"/>
    <col min="13054" max="13055" width="6.44140625" style="1" customWidth="1"/>
    <col min="13056" max="13059" width="5.6640625" style="1" customWidth="1"/>
    <col min="13060" max="13060" width="6.33203125" style="1" customWidth="1"/>
    <col min="13061" max="13061" width="5.6640625" style="1" customWidth="1"/>
    <col min="13062" max="13062" width="7.33203125" style="1" customWidth="1"/>
    <col min="13063" max="13063" width="7.44140625" style="1" customWidth="1"/>
    <col min="13064" max="13291" width="8.88671875" style="1"/>
    <col min="13292" max="13292" width="3" style="1" customWidth="1"/>
    <col min="13293" max="13293" width="31.6640625" style="1" customWidth="1"/>
    <col min="13294" max="13294" width="6.6640625" style="1" customWidth="1"/>
    <col min="13295" max="13295" width="6.88671875" style="1" customWidth="1"/>
    <col min="13296" max="13296" width="6.109375" style="1" customWidth="1"/>
    <col min="13297" max="13301" width="7.88671875" style="1" customWidth="1"/>
    <col min="13302" max="13302" width="6.5546875" style="1" customWidth="1"/>
    <col min="13303" max="13303" width="6.44140625" style="1" customWidth="1"/>
    <col min="13304" max="13304" width="6" style="1" customWidth="1"/>
    <col min="13305" max="13305" width="5.6640625" style="1" customWidth="1"/>
    <col min="13306" max="13306" width="6.5546875" style="1" customWidth="1"/>
    <col min="13307" max="13308" width="6.33203125" style="1" customWidth="1"/>
    <col min="13309" max="13309" width="5.88671875" style="1" customWidth="1"/>
    <col min="13310" max="13311" width="6.44140625" style="1" customWidth="1"/>
    <col min="13312" max="13315" width="5.6640625" style="1" customWidth="1"/>
    <col min="13316" max="13316" width="6.33203125" style="1" customWidth="1"/>
    <col min="13317" max="13317" width="5.6640625" style="1" customWidth="1"/>
    <col min="13318" max="13318" width="7.33203125" style="1" customWidth="1"/>
    <col min="13319" max="13319" width="7.44140625" style="1" customWidth="1"/>
    <col min="13320" max="13547" width="8.88671875" style="1"/>
    <col min="13548" max="13548" width="3" style="1" customWidth="1"/>
    <col min="13549" max="13549" width="31.6640625" style="1" customWidth="1"/>
    <col min="13550" max="13550" width="6.6640625" style="1" customWidth="1"/>
    <col min="13551" max="13551" width="6.88671875" style="1" customWidth="1"/>
    <col min="13552" max="13552" width="6.109375" style="1" customWidth="1"/>
    <col min="13553" max="13557" width="7.88671875" style="1" customWidth="1"/>
    <col min="13558" max="13558" width="6.5546875" style="1" customWidth="1"/>
    <col min="13559" max="13559" width="6.44140625" style="1" customWidth="1"/>
    <col min="13560" max="13560" width="6" style="1" customWidth="1"/>
    <col min="13561" max="13561" width="5.6640625" style="1" customWidth="1"/>
    <col min="13562" max="13562" width="6.5546875" style="1" customWidth="1"/>
    <col min="13563" max="13564" width="6.33203125" style="1" customWidth="1"/>
    <col min="13565" max="13565" width="5.88671875" style="1" customWidth="1"/>
    <col min="13566" max="13567" width="6.44140625" style="1" customWidth="1"/>
    <col min="13568" max="13571" width="5.6640625" style="1" customWidth="1"/>
    <col min="13572" max="13572" width="6.33203125" style="1" customWidth="1"/>
    <col min="13573" max="13573" width="5.6640625" style="1" customWidth="1"/>
    <col min="13574" max="13574" width="7.33203125" style="1" customWidth="1"/>
    <col min="13575" max="13575" width="7.44140625" style="1" customWidth="1"/>
    <col min="13576" max="13803" width="8.88671875" style="1"/>
    <col min="13804" max="13804" width="3" style="1" customWidth="1"/>
    <col min="13805" max="13805" width="31.6640625" style="1" customWidth="1"/>
    <col min="13806" max="13806" width="6.6640625" style="1" customWidth="1"/>
    <col min="13807" max="13807" width="6.88671875" style="1" customWidth="1"/>
    <col min="13808" max="13808" width="6.109375" style="1" customWidth="1"/>
    <col min="13809" max="13813" width="7.88671875" style="1" customWidth="1"/>
    <col min="13814" max="13814" width="6.5546875" style="1" customWidth="1"/>
    <col min="13815" max="13815" width="6.44140625" style="1" customWidth="1"/>
    <col min="13816" max="13816" width="6" style="1" customWidth="1"/>
    <col min="13817" max="13817" width="5.6640625" style="1" customWidth="1"/>
    <col min="13818" max="13818" width="6.5546875" style="1" customWidth="1"/>
    <col min="13819" max="13820" width="6.33203125" style="1" customWidth="1"/>
    <col min="13821" max="13821" width="5.88671875" style="1" customWidth="1"/>
    <col min="13822" max="13823" width="6.44140625" style="1" customWidth="1"/>
    <col min="13824" max="13827" width="5.6640625" style="1" customWidth="1"/>
    <col min="13828" max="13828" width="6.33203125" style="1" customWidth="1"/>
    <col min="13829" max="13829" width="5.6640625" style="1" customWidth="1"/>
    <col min="13830" max="13830" width="7.33203125" style="1" customWidth="1"/>
    <col min="13831" max="13831" width="7.44140625" style="1" customWidth="1"/>
    <col min="13832" max="14059" width="8.88671875" style="1"/>
    <col min="14060" max="14060" width="3" style="1" customWidth="1"/>
    <col min="14061" max="14061" width="31.6640625" style="1" customWidth="1"/>
    <col min="14062" max="14062" width="6.6640625" style="1" customWidth="1"/>
    <col min="14063" max="14063" width="6.88671875" style="1" customWidth="1"/>
    <col min="14064" max="14064" width="6.109375" style="1" customWidth="1"/>
    <col min="14065" max="14069" width="7.88671875" style="1" customWidth="1"/>
    <col min="14070" max="14070" width="6.5546875" style="1" customWidth="1"/>
    <col min="14071" max="14071" width="6.44140625" style="1" customWidth="1"/>
    <col min="14072" max="14072" width="6" style="1" customWidth="1"/>
    <col min="14073" max="14073" width="5.6640625" style="1" customWidth="1"/>
    <col min="14074" max="14074" width="6.5546875" style="1" customWidth="1"/>
    <col min="14075" max="14076" width="6.33203125" style="1" customWidth="1"/>
    <col min="14077" max="14077" width="5.88671875" style="1" customWidth="1"/>
    <col min="14078" max="14079" width="6.44140625" style="1" customWidth="1"/>
    <col min="14080" max="14083" width="5.6640625" style="1" customWidth="1"/>
    <col min="14084" max="14084" width="6.33203125" style="1" customWidth="1"/>
    <col min="14085" max="14085" width="5.6640625" style="1" customWidth="1"/>
    <col min="14086" max="14086" width="7.33203125" style="1" customWidth="1"/>
    <col min="14087" max="14087" width="7.44140625" style="1" customWidth="1"/>
    <col min="14088" max="14315" width="8.88671875" style="1"/>
    <col min="14316" max="14316" width="3" style="1" customWidth="1"/>
    <col min="14317" max="14317" width="31.6640625" style="1" customWidth="1"/>
    <col min="14318" max="14318" width="6.6640625" style="1" customWidth="1"/>
    <col min="14319" max="14319" width="6.88671875" style="1" customWidth="1"/>
    <col min="14320" max="14320" width="6.109375" style="1" customWidth="1"/>
    <col min="14321" max="14325" width="7.88671875" style="1" customWidth="1"/>
    <col min="14326" max="14326" width="6.5546875" style="1" customWidth="1"/>
    <col min="14327" max="14327" width="6.44140625" style="1" customWidth="1"/>
    <col min="14328" max="14328" width="6" style="1" customWidth="1"/>
    <col min="14329" max="14329" width="5.6640625" style="1" customWidth="1"/>
    <col min="14330" max="14330" width="6.5546875" style="1" customWidth="1"/>
    <col min="14331" max="14332" width="6.33203125" style="1" customWidth="1"/>
    <col min="14333" max="14333" width="5.88671875" style="1" customWidth="1"/>
    <col min="14334" max="14335" width="6.44140625" style="1" customWidth="1"/>
    <col min="14336" max="14339" width="5.6640625" style="1" customWidth="1"/>
    <col min="14340" max="14340" width="6.33203125" style="1" customWidth="1"/>
    <col min="14341" max="14341" width="5.6640625" style="1" customWidth="1"/>
    <col min="14342" max="14342" width="7.33203125" style="1" customWidth="1"/>
    <col min="14343" max="14343" width="7.44140625" style="1" customWidth="1"/>
    <col min="14344" max="14571" width="8.88671875" style="1"/>
    <col min="14572" max="14572" width="3" style="1" customWidth="1"/>
    <col min="14573" max="14573" width="31.6640625" style="1" customWidth="1"/>
    <col min="14574" max="14574" width="6.6640625" style="1" customWidth="1"/>
    <col min="14575" max="14575" width="6.88671875" style="1" customWidth="1"/>
    <col min="14576" max="14576" width="6.109375" style="1" customWidth="1"/>
    <col min="14577" max="14581" width="7.88671875" style="1" customWidth="1"/>
    <col min="14582" max="14582" width="6.5546875" style="1" customWidth="1"/>
    <col min="14583" max="14583" width="6.44140625" style="1" customWidth="1"/>
    <col min="14584" max="14584" width="6" style="1" customWidth="1"/>
    <col min="14585" max="14585" width="5.6640625" style="1" customWidth="1"/>
    <col min="14586" max="14586" width="6.5546875" style="1" customWidth="1"/>
    <col min="14587" max="14588" width="6.33203125" style="1" customWidth="1"/>
    <col min="14589" max="14589" width="5.88671875" style="1" customWidth="1"/>
    <col min="14590" max="14591" width="6.44140625" style="1" customWidth="1"/>
    <col min="14592" max="14595" width="5.6640625" style="1" customWidth="1"/>
    <col min="14596" max="14596" width="6.33203125" style="1" customWidth="1"/>
    <col min="14597" max="14597" width="5.6640625" style="1" customWidth="1"/>
    <col min="14598" max="14598" width="7.33203125" style="1" customWidth="1"/>
    <col min="14599" max="14599" width="7.44140625" style="1" customWidth="1"/>
    <col min="14600" max="14827" width="8.88671875" style="1"/>
    <col min="14828" max="14828" width="3" style="1" customWidth="1"/>
    <col min="14829" max="14829" width="31.6640625" style="1" customWidth="1"/>
    <col min="14830" max="14830" width="6.6640625" style="1" customWidth="1"/>
    <col min="14831" max="14831" width="6.88671875" style="1" customWidth="1"/>
    <col min="14832" max="14832" width="6.109375" style="1" customWidth="1"/>
    <col min="14833" max="14837" width="7.88671875" style="1" customWidth="1"/>
    <col min="14838" max="14838" width="6.5546875" style="1" customWidth="1"/>
    <col min="14839" max="14839" width="6.44140625" style="1" customWidth="1"/>
    <col min="14840" max="14840" width="6" style="1" customWidth="1"/>
    <col min="14841" max="14841" width="5.6640625" style="1" customWidth="1"/>
    <col min="14842" max="14842" width="6.5546875" style="1" customWidth="1"/>
    <col min="14843" max="14844" width="6.33203125" style="1" customWidth="1"/>
    <col min="14845" max="14845" width="5.88671875" style="1" customWidth="1"/>
    <col min="14846" max="14847" width="6.44140625" style="1" customWidth="1"/>
    <col min="14848" max="14851" width="5.6640625" style="1" customWidth="1"/>
    <col min="14852" max="14852" width="6.33203125" style="1" customWidth="1"/>
    <col min="14853" max="14853" width="5.6640625" style="1" customWidth="1"/>
    <col min="14854" max="14854" width="7.33203125" style="1" customWidth="1"/>
    <col min="14855" max="14855" width="7.44140625" style="1" customWidth="1"/>
    <col min="14856" max="15083" width="8.88671875" style="1"/>
    <col min="15084" max="15084" width="3" style="1" customWidth="1"/>
    <col min="15085" max="15085" width="31.6640625" style="1" customWidth="1"/>
    <col min="15086" max="15086" width="6.6640625" style="1" customWidth="1"/>
    <col min="15087" max="15087" width="6.88671875" style="1" customWidth="1"/>
    <col min="15088" max="15088" width="6.109375" style="1" customWidth="1"/>
    <col min="15089" max="15093" width="7.88671875" style="1" customWidth="1"/>
    <col min="15094" max="15094" width="6.5546875" style="1" customWidth="1"/>
    <col min="15095" max="15095" width="6.44140625" style="1" customWidth="1"/>
    <col min="15096" max="15096" width="6" style="1" customWidth="1"/>
    <col min="15097" max="15097" width="5.6640625" style="1" customWidth="1"/>
    <col min="15098" max="15098" width="6.5546875" style="1" customWidth="1"/>
    <col min="15099" max="15100" width="6.33203125" style="1" customWidth="1"/>
    <col min="15101" max="15101" width="5.88671875" style="1" customWidth="1"/>
    <col min="15102" max="15103" width="6.44140625" style="1" customWidth="1"/>
    <col min="15104" max="15107" width="5.6640625" style="1" customWidth="1"/>
    <col min="15108" max="15108" width="6.33203125" style="1" customWidth="1"/>
    <col min="15109" max="15109" width="5.6640625" style="1" customWidth="1"/>
    <col min="15110" max="15110" width="7.33203125" style="1" customWidth="1"/>
    <col min="15111" max="15111" width="7.44140625" style="1" customWidth="1"/>
    <col min="15112" max="15339" width="8.88671875" style="1"/>
    <col min="15340" max="15340" width="3" style="1" customWidth="1"/>
    <col min="15341" max="15341" width="31.6640625" style="1" customWidth="1"/>
    <col min="15342" max="15342" width="6.6640625" style="1" customWidth="1"/>
    <col min="15343" max="15343" width="6.88671875" style="1" customWidth="1"/>
    <col min="15344" max="15344" width="6.109375" style="1" customWidth="1"/>
    <col min="15345" max="15349" width="7.88671875" style="1" customWidth="1"/>
    <col min="15350" max="15350" width="6.5546875" style="1" customWidth="1"/>
    <col min="15351" max="15351" width="6.44140625" style="1" customWidth="1"/>
    <col min="15352" max="15352" width="6" style="1" customWidth="1"/>
    <col min="15353" max="15353" width="5.6640625" style="1" customWidth="1"/>
    <col min="15354" max="15354" width="6.5546875" style="1" customWidth="1"/>
    <col min="15355" max="15356" width="6.33203125" style="1" customWidth="1"/>
    <col min="15357" max="15357" width="5.88671875" style="1" customWidth="1"/>
    <col min="15358" max="15359" width="6.44140625" style="1" customWidth="1"/>
    <col min="15360" max="15363" width="5.6640625" style="1" customWidth="1"/>
    <col min="15364" max="15364" width="6.33203125" style="1" customWidth="1"/>
    <col min="15365" max="15365" width="5.6640625" style="1" customWidth="1"/>
    <col min="15366" max="15366" width="7.33203125" style="1" customWidth="1"/>
    <col min="15367" max="15367" width="7.44140625" style="1" customWidth="1"/>
    <col min="15368" max="15595" width="8.88671875" style="1"/>
    <col min="15596" max="15596" width="3" style="1" customWidth="1"/>
    <col min="15597" max="15597" width="31.6640625" style="1" customWidth="1"/>
    <col min="15598" max="15598" width="6.6640625" style="1" customWidth="1"/>
    <col min="15599" max="15599" width="6.88671875" style="1" customWidth="1"/>
    <col min="15600" max="15600" width="6.109375" style="1" customWidth="1"/>
    <col min="15601" max="15605" width="7.88671875" style="1" customWidth="1"/>
    <col min="15606" max="15606" width="6.5546875" style="1" customWidth="1"/>
    <col min="15607" max="15607" width="6.44140625" style="1" customWidth="1"/>
    <col min="15608" max="15608" width="6" style="1" customWidth="1"/>
    <col min="15609" max="15609" width="5.6640625" style="1" customWidth="1"/>
    <col min="15610" max="15610" width="6.5546875" style="1" customWidth="1"/>
    <col min="15611" max="15612" width="6.33203125" style="1" customWidth="1"/>
    <col min="15613" max="15613" width="5.88671875" style="1" customWidth="1"/>
    <col min="15614" max="15615" width="6.44140625" style="1" customWidth="1"/>
    <col min="15616" max="15619" width="5.6640625" style="1" customWidth="1"/>
    <col min="15620" max="15620" width="6.33203125" style="1" customWidth="1"/>
    <col min="15621" max="15621" width="5.6640625" style="1" customWidth="1"/>
    <col min="15622" max="15622" width="7.33203125" style="1" customWidth="1"/>
    <col min="15623" max="15623" width="7.44140625" style="1" customWidth="1"/>
    <col min="15624" max="15851" width="8.88671875" style="1"/>
    <col min="15852" max="15852" width="3" style="1" customWidth="1"/>
    <col min="15853" max="15853" width="31.6640625" style="1" customWidth="1"/>
    <col min="15854" max="15854" width="6.6640625" style="1" customWidth="1"/>
    <col min="15855" max="15855" width="6.88671875" style="1" customWidth="1"/>
    <col min="15856" max="15856" width="6.109375" style="1" customWidth="1"/>
    <col min="15857" max="15861" width="7.88671875" style="1" customWidth="1"/>
    <col min="15862" max="15862" width="6.5546875" style="1" customWidth="1"/>
    <col min="15863" max="15863" width="6.44140625" style="1" customWidth="1"/>
    <col min="15864" max="15864" width="6" style="1" customWidth="1"/>
    <col min="15865" max="15865" width="5.6640625" style="1" customWidth="1"/>
    <col min="15866" max="15866" width="6.5546875" style="1" customWidth="1"/>
    <col min="15867" max="15868" width="6.33203125" style="1" customWidth="1"/>
    <col min="15869" max="15869" width="5.88671875" style="1" customWidth="1"/>
    <col min="15870" max="15871" width="6.44140625" style="1" customWidth="1"/>
    <col min="15872" max="15875" width="5.6640625" style="1" customWidth="1"/>
    <col min="15876" max="15876" width="6.33203125" style="1" customWidth="1"/>
    <col min="15877" max="15877" width="5.6640625" style="1" customWidth="1"/>
    <col min="15878" max="15878" width="7.33203125" style="1" customWidth="1"/>
    <col min="15879" max="15879" width="7.44140625" style="1" customWidth="1"/>
    <col min="15880" max="16107" width="8.88671875" style="1"/>
    <col min="16108" max="16108" width="3" style="1" customWidth="1"/>
    <col min="16109" max="16109" width="31.6640625" style="1" customWidth="1"/>
    <col min="16110" max="16110" width="6.6640625" style="1" customWidth="1"/>
    <col min="16111" max="16111" width="6.88671875" style="1" customWidth="1"/>
    <col min="16112" max="16112" width="6.109375" style="1" customWidth="1"/>
    <col min="16113" max="16117" width="7.88671875" style="1" customWidth="1"/>
    <col min="16118" max="16118" width="6.5546875" style="1" customWidth="1"/>
    <col min="16119" max="16119" width="6.44140625" style="1" customWidth="1"/>
    <col min="16120" max="16120" width="6" style="1" customWidth="1"/>
    <col min="16121" max="16121" width="5.6640625" style="1" customWidth="1"/>
    <col min="16122" max="16122" width="6.5546875" style="1" customWidth="1"/>
    <col min="16123" max="16124" width="6.33203125" style="1" customWidth="1"/>
    <col min="16125" max="16125" width="5.88671875" style="1" customWidth="1"/>
    <col min="16126" max="16127" width="6.44140625" style="1" customWidth="1"/>
    <col min="16128" max="16131" width="5.6640625" style="1" customWidth="1"/>
    <col min="16132" max="16132" width="6.33203125" style="1" customWidth="1"/>
    <col min="16133" max="16133" width="5.6640625" style="1" customWidth="1"/>
    <col min="16134" max="16134" width="7.33203125" style="1" customWidth="1"/>
    <col min="16135" max="16135" width="7.44140625" style="1" customWidth="1"/>
    <col min="16136" max="16384" width="8.88671875" style="1"/>
  </cols>
  <sheetData>
    <row r="1" spans="1:14" ht="12.75" customHeight="1" x14ac:dyDescent="0.25"/>
    <row r="2" spans="1:14" ht="39" customHeight="1" x14ac:dyDescent="0.25">
      <c r="A2" s="271" t="s">
        <v>62</v>
      </c>
      <c r="B2" s="271"/>
      <c r="C2" s="271"/>
      <c r="D2" s="271"/>
      <c r="E2" s="271"/>
      <c r="F2" s="271"/>
      <c r="G2" s="271"/>
      <c r="H2" s="58"/>
      <c r="I2" s="58"/>
    </row>
    <row r="3" spans="1:14" ht="12.75" customHeight="1" thickBot="1" x14ac:dyDescent="0.3">
      <c r="A3" s="2"/>
      <c r="B3" s="2"/>
      <c r="C3" s="2"/>
      <c r="D3" s="2"/>
      <c r="E3" s="2"/>
      <c r="F3" s="2"/>
      <c r="G3" s="2"/>
      <c r="H3" s="2"/>
      <c r="I3" s="2"/>
    </row>
    <row r="4" spans="1:14" ht="46.95" customHeight="1" thickBot="1" x14ac:dyDescent="0.3">
      <c r="A4" s="272" t="s">
        <v>0</v>
      </c>
      <c r="B4" s="272" t="s">
        <v>1</v>
      </c>
      <c r="C4" s="275" t="s">
        <v>2</v>
      </c>
      <c r="D4" s="276"/>
      <c r="E4" s="276"/>
      <c r="F4" s="276"/>
      <c r="G4" s="277" t="s">
        <v>33</v>
      </c>
      <c r="H4" s="277"/>
      <c r="I4" s="277"/>
    </row>
    <row r="5" spans="1:14" ht="25.95" customHeight="1" thickBot="1" x14ac:dyDescent="0.3">
      <c r="A5" s="273"/>
      <c r="B5" s="273"/>
      <c r="C5" s="278" t="s">
        <v>3</v>
      </c>
      <c r="D5" s="280" t="s">
        <v>4</v>
      </c>
      <c r="E5" s="282" t="s">
        <v>32</v>
      </c>
      <c r="F5" s="284" t="s">
        <v>5</v>
      </c>
      <c r="G5" s="265" t="s">
        <v>4</v>
      </c>
      <c r="H5" s="267" t="s">
        <v>34</v>
      </c>
      <c r="I5" s="269" t="s">
        <v>35</v>
      </c>
    </row>
    <row r="6" spans="1:14" ht="57.75" customHeight="1" thickBot="1" x14ac:dyDescent="0.3">
      <c r="A6" s="274"/>
      <c r="B6" s="274"/>
      <c r="C6" s="279"/>
      <c r="D6" s="281"/>
      <c r="E6" s="283"/>
      <c r="F6" s="285"/>
      <c r="G6" s="266"/>
      <c r="H6" s="268"/>
      <c r="I6" s="270"/>
    </row>
    <row r="7" spans="1:14" ht="12" customHeight="1" thickTop="1" thickBot="1" x14ac:dyDescent="0.3">
      <c r="A7" s="223"/>
      <c r="B7" s="73">
        <v>1</v>
      </c>
      <c r="C7" s="70">
        <v>2</v>
      </c>
      <c r="D7" s="71">
        <v>4</v>
      </c>
      <c r="E7" s="71">
        <v>5</v>
      </c>
      <c r="F7" s="72">
        <v>6</v>
      </c>
      <c r="G7" s="74">
        <v>7</v>
      </c>
      <c r="H7" s="75">
        <v>8</v>
      </c>
      <c r="I7" s="76">
        <v>10</v>
      </c>
    </row>
    <row r="8" spans="1:14" s="7" customFormat="1" ht="15" customHeight="1" thickTop="1" x14ac:dyDescent="0.25">
      <c r="A8" s="3" t="s">
        <v>6</v>
      </c>
      <c r="B8" s="4" t="s">
        <v>7</v>
      </c>
      <c r="C8" s="5" t="s">
        <v>8</v>
      </c>
      <c r="D8" s="53"/>
      <c r="E8" s="196"/>
      <c r="F8" s="197">
        <v>18286</v>
      </c>
      <c r="G8" s="52">
        <v>63449.42</v>
      </c>
      <c r="H8" s="56">
        <v>2187</v>
      </c>
      <c r="I8" s="62">
        <f>G8-H8</f>
        <v>61262.42</v>
      </c>
      <c r="J8" s="48">
        <f>((F8+H8)*100)/G8</f>
        <v>32.266646409060954</v>
      </c>
      <c r="K8" s="1"/>
      <c r="M8" s="7">
        <v>0.29848400000000003</v>
      </c>
      <c r="N8" s="7">
        <f>I8*M8</f>
        <v>18285.852171280003</v>
      </c>
    </row>
    <row r="9" spans="1:14" ht="24.75" customHeight="1" x14ac:dyDescent="0.25">
      <c r="A9" s="217" t="s">
        <v>9</v>
      </c>
      <c r="B9" s="9" t="s">
        <v>29</v>
      </c>
      <c r="C9" s="10" t="s">
        <v>10</v>
      </c>
      <c r="D9" s="51"/>
      <c r="E9" s="198"/>
      <c r="F9" s="202">
        <v>21085</v>
      </c>
      <c r="G9" s="11">
        <v>83634.850000000006</v>
      </c>
      <c r="H9" s="51">
        <v>12994</v>
      </c>
      <c r="I9" s="205">
        <f t="shared" ref="I9:I23" si="0">G9-H9</f>
        <v>70640.850000000006</v>
      </c>
      <c r="J9" s="48">
        <f t="shared" ref="J9:J23" si="1">((F9+H9)*100)/G9</f>
        <v>40.747367873559881</v>
      </c>
      <c r="M9" s="7">
        <v>0.29848400000000003</v>
      </c>
      <c r="N9" s="7">
        <f t="shared" ref="N9:N21" si="2">I9*M9</f>
        <v>21085.163471400003</v>
      </c>
    </row>
    <row r="10" spans="1:14" ht="24.75" customHeight="1" thickBot="1" x14ac:dyDescent="0.3">
      <c r="A10" s="219" t="s">
        <v>11</v>
      </c>
      <c r="B10" s="15" t="s">
        <v>30</v>
      </c>
      <c r="C10" s="16" t="s">
        <v>12</v>
      </c>
      <c r="D10" s="55"/>
      <c r="E10" s="220"/>
      <c r="F10" s="221">
        <v>10899</v>
      </c>
      <c r="G10" s="203">
        <v>52513.08</v>
      </c>
      <c r="H10" s="55">
        <v>15999</v>
      </c>
      <c r="I10" s="222">
        <f t="shared" si="0"/>
        <v>36514.080000000002</v>
      </c>
      <c r="J10" s="48">
        <f t="shared" si="1"/>
        <v>51.22152423739</v>
      </c>
      <c r="M10" s="7">
        <v>0.29848400000000003</v>
      </c>
      <c r="N10" s="7">
        <f t="shared" si="2"/>
        <v>10898.868654720001</v>
      </c>
    </row>
    <row r="11" spans="1:14" ht="15.9" customHeight="1" thickTop="1" thickBot="1" x14ac:dyDescent="0.3">
      <c r="A11" s="20"/>
      <c r="B11" s="21" t="s">
        <v>13</v>
      </c>
      <c r="C11" s="22"/>
      <c r="D11" s="23">
        <f>SUM(D8:D9)</f>
        <v>0</v>
      </c>
      <c r="E11" s="199">
        <f>E8+E9</f>
        <v>0</v>
      </c>
      <c r="F11" s="218">
        <f>F8+F9+F10</f>
        <v>50270</v>
      </c>
      <c r="G11" s="66">
        <f>G8+G9+G10</f>
        <v>199597.35000000003</v>
      </c>
      <c r="H11" s="67">
        <f>H8+H9+H10</f>
        <v>31180</v>
      </c>
      <c r="I11" s="68">
        <f>G11-H11</f>
        <v>168417.35000000003</v>
      </c>
      <c r="J11" s="48">
        <f t="shared" si="1"/>
        <v>40.807155004813431</v>
      </c>
      <c r="M11" s="7">
        <v>0.29848400000000003</v>
      </c>
      <c r="N11" s="7"/>
    </row>
    <row r="12" spans="1:14" ht="15.9" customHeight="1" thickTop="1" thickBot="1" x14ac:dyDescent="0.3">
      <c r="A12" s="8" t="s">
        <v>6</v>
      </c>
      <c r="B12" s="9" t="s">
        <v>31</v>
      </c>
      <c r="C12" s="10" t="s">
        <v>14</v>
      </c>
      <c r="D12" s="51"/>
      <c r="E12" s="51"/>
      <c r="F12" s="12">
        <v>25234</v>
      </c>
      <c r="G12" s="22">
        <v>127333</v>
      </c>
      <c r="H12" s="57">
        <v>42792</v>
      </c>
      <c r="I12" s="69">
        <f t="shared" si="0"/>
        <v>84541</v>
      </c>
      <c r="J12" s="48">
        <f t="shared" si="1"/>
        <v>53.423700062042045</v>
      </c>
      <c r="M12" s="7">
        <v>0.29848400000000003</v>
      </c>
      <c r="N12" s="7">
        <f t="shared" si="2"/>
        <v>25234.135844000004</v>
      </c>
    </row>
    <row r="13" spans="1:14" ht="15.9" customHeight="1" thickTop="1" thickBot="1" x14ac:dyDescent="0.3">
      <c r="A13" s="28"/>
      <c r="B13" s="29" t="s">
        <v>15</v>
      </c>
      <c r="C13" s="30"/>
      <c r="D13" s="27">
        <f t="shared" ref="D13" si="3">SUM(D12:D12)</f>
        <v>0</v>
      </c>
      <c r="E13" s="27">
        <f>E12</f>
        <v>0</v>
      </c>
      <c r="F13" s="31">
        <f>F12</f>
        <v>25234</v>
      </c>
      <c r="G13" s="25">
        <f>G12</f>
        <v>127333</v>
      </c>
      <c r="H13" s="23">
        <f>H12</f>
        <v>42792</v>
      </c>
      <c r="I13" s="24">
        <f t="shared" si="0"/>
        <v>84541</v>
      </c>
      <c r="J13" s="48">
        <f t="shared" si="1"/>
        <v>53.423700062042045</v>
      </c>
      <c r="M13" s="7">
        <v>0.29848400000000003</v>
      </c>
      <c r="N13" s="7"/>
    </row>
    <row r="14" spans="1:14" ht="15.9" customHeight="1" thickTop="1" x14ac:dyDescent="0.25">
      <c r="A14" s="206" t="s">
        <v>6</v>
      </c>
      <c r="B14" s="209" t="s">
        <v>61</v>
      </c>
      <c r="C14" s="5" t="s">
        <v>17</v>
      </c>
      <c r="D14" s="54"/>
      <c r="E14" s="54"/>
      <c r="F14" s="210">
        <v>3353</v>
      </c>
      <c r="G14" s="211">
        <v>12572</v>
      </c>
      <c r="H14" s="54">
        <v>1337</v>
      </c>
      <c r="I14" s="210">
        <f t="shared" si="0"/>
        <v>11235</v>
      </c>
      <c r="J14" s="48">
        <f t="shared" si="1"/>
        <v>37.305122494432069</v>
      </c>
      <c r="M14" s="7">
        <v>0.29848400000000003</v>
      </c>
      <c r="N14" s="7">
        <f t="shared" si="2"/>
        <v>3353.4677400000005</v>
      </c>
    </row>
    <row r="15" spans="1:14" ht="15.9" customHeight="1" x14ac:dyDescent="0.25">
      <c r="A15" s="207" t="s">
        <v>9</v>
      </c>
      <c r="B15" s="9" t="s">
        <v>59</v>
      </c>
      <c r="C15" s="10" t="s">
        <v>18</v>
      </c>
      <c r="D15" s="51"/>
      <c r="E15" s="51"/>
      <c r="F15" s="13">
        <v>1215</v>
      </c>
      <c r="G15" s="14">
        <v>4448</v>
      </c>
      <c r="H15" s="51">
        <v>377</v>
      </c>
      <c r="I15" s="13">
        <f t="shared" si="0"/>
        <v>4071</v>
      </c>
      <c r="J15" s="48">
        <f t="shared" si="1"/>
        <v>35.791366906474821</v>
      </c>
      <c r="M15" s="7">
        <v>0.29848400000000003</v>
      </c>
      <c r="N15" s="7">
        <f t="shared" si="2"/>
        <v>1215.1283640000001</v>
      </c>
    </row>
    <row r="16" spans="1:14" ht="15.9" customHeight="1" thickBot="1" x14ac:dyDescent="0.3">
      <c r="A16" s="208" t="s">
        <v>11</v>
      </c>
      <c r="B16" s="9" t="s">
        <v>30</v>
      </c>
      <c r="C16" s="16" t="s">
        <v>70</v>
      </c>
      <c r="D16" s="55"/>
      <c r="E16" s="55"/>
      <c r="F16" s="204">
        <v>759</v>
      </c>
      <c r="G16" s="19">
        <v>1736</v>
      </c>
      <c r="H16" s="55">
        <v>-807</v>
      </c>
      <c r="I16" s="18">
        <f t="shared" si="0"/>
        <v>2543</v>
      </c>
      <c r="J16" s="48">
        <f t="shared" si="1"/>
        <v>-2.7649769585253456</v>
      </c>
      <c r="M16" s="7">
        <v>0.29848400000000003</v>
      </c>
      <c r="N16" s="7">
        <f t="shared" si="2"/>
        <v>759.04481200000009</v>
      </c>
    </row>
    <row r="17" spans="1:14" s="7" customFormat="1" ht="15.9" customHeight="1" thickTop="1" thickBot="1" x14ac:dyDescent="0.3">
      <c r="A17" s="34"/>
      <c r="B17" s="29" t="s">
        <v>19</v>
      </c>
      <c r="C17" s="30"/>
      <c r="D17" s="27">
        <f>SUM(D14:D15)</f>
        <v>0</v>
      </c>
      <c r="E17" s="27">
        <f>E14+E15</f>
        <v>0</v>
      </c>
      <c r="F17" s="224">
        <f>F14+F15+F16</f>
        <v>5327</v>
      </c>
      <c r="G17" s="25">
        <f>G14+G15+G16</f>
        <v>18756</v>
      </c>
      <c r="H17" s="23">
        <f t="shared" ref="H17:I17" si="4">H14+H15+H16</f>
        <v>907</v>
      </c>
      <c r="I17" s="24">
        <f t="shared" si="4"/>
        <v>17849</v>
      </c>
      <c r="J17" s="48">
        <f t="shared" si="1"/>
        <v>33.237364043506076</v>
      </c>
      <c r="K17" s="1"/>
      <c r="M17" s="7">
        <v>0.29848400000000003</v>
      </c>
    </row>
    <row r="18" spans="1:14" s="7" customFormat="1" ht="15.9" customHeight="1" thickTop="1" x14ac:dyDescent="0.25">
      <c r="A18" s="35" t="s">
        <v>6</v>
      </c>
      <c r="B18" s="4" t="s">
        <v>61</v>
      </c>
      <c r="C18" s="5" t="s">
        <v>20</v>
      </c>
      <c r="D18" s="54"/>
      <c r="E18" s="54"/>
      <c r="F18" s="6">
        <v>32881</v>
      </c>
      <c r="G18" s="211">
        <v>61533</v>
      </c>
      <c r="H18" s="54">
        <v>-48628</v>
      </c>
      <c r="I18" s="210">
        <f t="shared" si="0"/>
        <v>110161</v>
      </c>
      <c r="J18" s="48">
        <f t="shared" si="1"/>
        <v>-25.591146214226512</v>
      </c>
      <c r="K18" s="1"/>
      <c r="M18" s="7">
        <v>0.29848400000000003</v>
      </c>
      <c r="N18" s="7">
        <f t="shared" si="2"/>
        <v>32881.295924000005</v>
      </c>
    </row>
    <row r="19" spans="1:14" s="7" customFormat="1" ht="15.9" customHeight="1" x14ac:dyDescent="0.25">
      <c r="A19" s="8" t="s">
        <v>9</v>
      </c>
      <c r="B19" s="9" t="s">
        <v>59</v>
      </c>
      <c r="C19" s="10" t="s">
        <v>21</v>
      </c>
      <c r="D19" s="51"/>
      <c r="E19" s="51"/>
      <c r="F19" s="12">
        <v>3861</v>
      </c>
      <c r="G19" s="14">
        <v>10355</v>
      </c>
      <c r="H19" s="51">
        <v>-2579</v>
      </c>
      <c r="I19" s="13">
        <f t="shared" si="0"/>
        <v>12934</v>
      </c>
      <c r="J19" s="48">
        <f t="shared" si="1"/>
        <v>12.380492515692902</v>
      </c>
      <c r="K19" s="1"/>
      <c r="M19" s="7">
        <v>0.29848400000000003</v>
      </c>
      <c r="N19" s="7">
        <f t="shared" si="2"/>
        <v>3860.5920560000004</v>
      </c>
    </row>
    <row r="20" spans="1:14" ht="15.75" customHeight="1" x14ac:dyDescent="0.25">
      <c r="A20" s="33" t="s">
        <v>11</v>
      </c>
      <c r="B20" s="9" t="s">
        <v>60</v>
      </c>
      <c r="C20" s="10" t="s">
        <v>22</v>
      </c>
      <c r="D20" s="51"/>
      <c r="E20" s="51"/>
      <c r="F20" s="12">
        <v>4400</v>
      </c>
      <c r="G20" s="14">
        <v>15180</v>
      </c>
      <c r="H20" s="214">
        <v>440</v>
      </c>
      <c r="I20" s="13">
        <f t="shared" si="0"/>
        <v>14740</v>
      </c>
      <c r="J20" s="48">
        <f t="shared" si="1"/>
        <v>31.884057971014492</v>
      </c>
      <c r="M20" s="7">
        <v>0.29848400000000003</v>
      </c>
      <c r="N20" s="7">
        <f t="shared" si="2"/>
        <v>4399.65416</v>
      </c>
    </row>
    <row r="21" spans="1:14" ht="15.75" customHeight="1" thickBot="1" x14ac:dyDescent="0.3">
      <c r="A21" s="212" t="s">
        <v>72</v>
      </c>
      <c r="B21" s="9" t="s">
        <v>30</v>
      </c>
      <c r="C21" s="200" t="s">
        <v>28</v>
      </c>
      <c r="D21" s="201"/>
      <c r="E21" s="201"/>
      <c r="F21" s="213">
        <v>403</v>
      </c>
      <c r="G21" s="19">
        <v>2840</v>
      </c>
      <c r="H21" s="17">
        <v>1490</v>
      </c>
      <c r="I21" s="215">
        <f t="shared" si="0"/>
        <v>1350</v>
      </c>
      <c r="J21" s="48">
        <f t="shared" si="1"/>
        <v>66.654929577464785</v>
      </c>
      <c r="M21" s="7">
        <v>0.29848400000000003</v>
      </c>
      <c r="N21" s="7">
        <f t="shared" si="2"/>
        <v>402.95340000000004</v>
      </c>
    </row>
    <row r="22" spans="1:14" ht="15.9" customHeight="1" thickTop="1" thickBot="1" x14ac:dyDescent="0.3">
      <c r="A22" s="34"/>
      <c r="B22" s="36" t="s">
        <v>23</v>
      </c>
      <c r="C22" s="26" t="s">
        <v>24</v>
      </c>
      <c r="D22" s="27">
        <f>SUM(D18:D20)</f>
        <v>0</v>
      </c>
      <c r="E22" s="27">
        <f>E18+E19+E20</f>
        <v>0</v>
      </c>
      <c r="F22" s="31">
        <f>F18+F19+F20+F21</f>
        <v>41545</v>
      </c>
      <c r="G22" s="25">
        <f>G18+G19+G20+G21</f>
        <v>89908</v>
      </c>
      <c r="H22" s="23">
        <f t="shared" ref="H22:I22" si="5">H18+H19+H20+H21</f>
        <v>-49277</v>
      </c>
      <c r="I22" s="24">
        <f t="shared" si="5"/>
        <v>139185</v>
      </c>
      <c r="J22" s="48">
        <f t="shared" si="1"/>
        <v>-8.599902122169329</v>
      </c>
      <c r="K22" s="7"/>
      <c r="M22" s="7"/>
    </row>
    <row r="23" spans="1:14" ht="47.25" customHeight="1" thickTop="1" thickBot="1" x14ac:dyDescent="0.35">
      <c r="A23" s="37"/>
      <c r="B23" s="38" t="s">
        <v>25</v>
      </c>
      <c r="C23" s="39" t="s">
        <v>24</v>
      </c>
      <c r="D23" s="40">
        <f>D11+D13+D22+D17</f>
        <v>0</v>
      </c>
      <c r="E23" s="40">
        <f>E11+E13+E22+E17</f>
        <v>0</v>
      </c>
      <c r="F23" s="40">
        <f>F11+F13+F22+F17</f>
        <v>122376</v>
      </c>
      <c r="G23" s="63">
        <f>G11+G13+G17+G22</f>
        <v>435594.35000000003</v>
      </c>
      <c r="H23" s="64">
        <f>H11+H13+H17+H22</f>
        <v>25602</v>
      </c>
      <c r="I23" s="65">
        <f t="shared" si="0"/>
        <v>409992.35000000003</v>
      </c>
      <c r="J23" s="48">
        <f t="shared" si="1"/>
        <v>33.971515011615736</v>
      </c>
      <c r="K23" s="77">
        <f>SUM(K8:K22)</f>
        <v>0</v>
      </c>
      <c r="L23" s="32"/>
      <c r="N23" s="1">
        <f>SUM(N8:N22)</f>
        <v>122376.15659740003</v>
      </c>
    </row>
    <row r="24" spans="1:14" ht="15.9" customHeight="1" x14ac:dyDescent="0.25">
      <c r="A24" s="42"/>
      <c r="B24" s="43"/>
      <c r="C24" s="44"/>
      <c r="D24" s="45"/>
      <c r="E24" s="45"/>
      <c r="F24" s="45"/>
      <c r="G24" s="50"/>
      <c r="H24" s="61"/>
      <c r="I24" s="61"/>
      <c r="J24" s="41"/>
      <c r="L24" s="32"/>
    </row>
    <row r="25" spans="1:14" x14ac:dyDescent="0.25">
      <c r="A25" s="47"/>
      <c r="B25" s="48"/>
      <c r="C25" s="48"/>
      <c r="D25" s="59"/>
      <c r="E25" s="48"/>
      <c r="F25" s="48"/>
      <c r="G25" s="48"/>
    </row>
    <row r="26" spans="1:14" x14ac:dyDescent="0.25">
      <c r="A26" s="47"/>
      <c r="B26" s="48" t="s">
        <v>56</v>
      </c>
      <c r="C26" s="48"/>
      <c r="D26" s="60">
        <v>122376</v>
      </c>
      <c r="E26" s="48">
        <f>D26*E27/D27</f>
        <v>29.848361804799527</v>
      </c>
      <c r="F26" s="48"/>
      <c r="G26" s="48"/>
      <c r="H26" s="1">
        <v>122376</v>
      </c>
    </row>
    <row r="27" spans="1:14" x14ac:dyDescent="0.25">
      <c r="A27" s="47"/>
      <c r="B27" s="48"/>
      <c r="C27" s="48"/>
      <c r="D27" s="59">
        <f>I23</f>
        <v>409992.35000000003</v>
      </c>
      <c r="E27" s="48">
        <v>100</v>
      </c>
      <c r="F27" s="48"/>
      <c r="G27" s="48"/>
      <c r="H27" s="216">
        <f>D27*0.301345</f>
        <v>123549.14471075</v>
      </c>
    </row>
    <row r="28" spans="1:14" x14ac:dyDescent="0.25">
      <c r="A28" s="47"/>
      <c r="B28" s="48"/>
      <c r="C28" s="48"/>
      <c r="D28" s="59"/>
      <c r="E28" s="46">
        <f>D28/I23</f>
        <v>0</v>
      </c>
      <c r="F28" s="48"/>
      <c r="G28" s="48"/>
    </row>
    <row r="29" spans="1:14" x14ac:dyDescent="0.25">
      <c r="B29" s="49" t="s">
        <v>26</v>
      </c>
    </row>
    <row r="30" spans="1:14" x14ac:dyDescent="0.25">
      <c r="B30" s="1" t="s">
        <v>27</v>
      </c>
    </row>
  </sheetData>
  <mergeCells count="12">
    <mergeCell ref="G5:G6"/>
    <mergeCell ref="H5:H6"/>
    <mergeCell ref="I5:I6"/>
    <mergeCell ref="A2:G2"/>
    <mergeCell ref="A4:A6"/>
    <mergeCell ref="B4:B6"/>
    <mergeCell ref="C4:F4"/>
    <mergeCell ref="G4:I4"/>
    <mergeCell ref="C5:C6"/>
    <mergeCell ref="D5:D6"/>
    <mergeCell ref="E5:E6"/>
    <mergeCell ref="F5:F6"/>
  </mergeCells>
  <pageMargins left="0" right="0" top="0" bottom="0" header="0.31496062992125984" footer="0.31496062992125984"/>
  <pageSetup paperSize="9" scale="9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7C773-E079-44D6-815C-FC0963BDE3AC}">
  <sheetPr>
    <pageSetUpPr fitToPage="1"/>
  </sheetPr>
  <dimension ref="A1:F26"/>
  <sheetViews>
    <sheetView showZeros="0" topLeftCell="A19" zoomScale="130" zoomScaleNormal="130" workbookViewId="0">
      <selection activeCell="F8" sqref="F8"/>
    </sheetView>
  </sheetViews>
  <sheetFormatPr defaultColWidth="8.88671875" defaultRowHeight="15.6" x14ac:dyDescent="0.3"/>
  <cols>
    <col min="1" max="1" width="3" style="77" customWidth="1"/>
    <col min="2" max="2" width="49.5546875" style="77" customWidth="1"/>
    <col min="3" max="3" width="11" style="77" customWidth="1"/>
    <col min="4" max="4" width="10" style="77" customWidth="1"/>
    <col min="5" max="5" width="8.5546875" style="77" hidden="1" customWidth="1"/>
    <col min="6" max="6" width="10.109375" style="77" customWidth="1"/>
    <col min="7" max="228" width="8.88671875" style="77"/>
    <col min="229" max="229" width="3" style="77" customWidth="1"/>
    <col min="230" max="230" width="31.6640625" style="77" customWidth="1"/>
    <col min="231" max="231" width="6.6640625" style="77" customWidth="1"/>
    <col min="232" max="232" width="6.88671875" style="77" customWidth="1"/>
    <col min="233" max="233" width="6.109375" style="77" customWidth="1"/>
    <col min="234" max="238" width="7.88671875" style="77" customWidth="1"/>
    <col min="239" max="239" width="6.5546875" style="77" customWidth="1"/>
    <col min="240" max="240" width="6.44140625" style="77" customWidth="1"/>
    <col min="241" max="241" width="6" style="77" customWidth="1"/>
    <col min="242" max="242" width="5.6640625" style="77" customWidth="1"/>
    <col min="243" max="243" width="6.5546875" style="77" customWidth="1"/>
    <col min="244" max="245" width="6.33203125" style="77" customWidth="1"/>
    <col min="246" max="246" width="5.88671875" style="77" customWidth="1"/>
    <col min="247" max="248" width="6.44140625" style="77" customWidth="1"/>
    <col min="249" max="252" width="5.6640625" style="77" customWidth="1"/>
    <col min="253" max="253" width="6.33203125" style="77" customWidth="1"/>
    <col min="254" max="254" width="5.6640625" style="77" customWidth="1"/>
    <col min="255" max="255" width="7.33203125" style="77" customWidth="1"/>
    <col min="256" max="256" width="7.44140625" style="77" customWidth="1"/>
    <col min="257" max="484" width="8.88671875" style="77"/>
    <col min="485" max="485" width="3" style="77" customWidth="1"/>
    <col min="486" max="486" width="31.6640625" style="77" customWidth="1"/>
    <col min="487" max="487" width="6.6640625" style="77" customWidth="1"/>
    <col min="488" max="488" width="6.88671875" style="77" customWidth="1"/>
    <col min="489" max="489" width="6.109375" style="77" customWidth="1"/>
    <col min="490" max="494" width="7.88671875" style="77" customWidth="1"/>
    <col min="495" max="495" width="6.5546875" style="77" customWidth="1"/>
    <col min="496" max="496" width="6.44140625" style="77" customWidth="1"/>
    <col min="497" max="497" width="6" style="77" customWidth="1"/>
    <col min="498" max="498" width="5.6640625" style="77" customWidth="1"/>
    <col min="499" max="499" width="6.5546875" style="77" customWidth="1"/>
    <col min="500" max="501" width="6.33203125" style="77" customWidth="1"/>
    <col min="502" max="502" width="5.88671875" style="77" customWidth="1"/>
    <col min="503" max="504" width="6.44140625" style="77" customWidth="1"/>
    <col min="505" max="508" width="5.6640625" style="77" customWidth="1"/>
    <col min="509" max="509" width="6.33203125" style="77" customWidth="1"/>
    <col min="510" max="510" width="5.6640625" style="77" customWidth="1"/>
    <col min="511" max="511" width="7.33203125" style="77" customWidth="1"/>
    <col min="512" max="512" width="7.44140625" style="77" customWidth="1"/>
    <col min="513" max="740" width="8.88671875" style="77"/>
    <col min="741" max="741" width="3" style="77" customWidth="1"/>
    <col min="742" max="742" width="31.6640625" style="77" customWidth="1"/>
    <col min="743" max="743" width="6.6640625" style="77" customWidth="1"/>
    <col min="744" max="744" width="6.88671875" style="77" customWidth="1"/>
    <col min="745" max="745" width="6.109375" style="77" customWidth="1"/>
    <col min="746" max="750" width="7.88671875" style="77" customWidth="1"/>
    <col min="751" max="751" width="6.5546875" style="77" customWidth="1"/>
    <col min="752" max="752" width="6.44140625" style="77" customWidth="1"/>
    <col min="753" max="753" width="6" style="77" customWidth="1"/>
    <col min="754" max="754" width="5.6640625" style="77" customWidth="1"/>
    <col min="755" max="755" width="6.5546875" style="77" customWidth="1"/>
    <col min="756" max="757" width="6.33203125" style="77" customWidth="1"/>
    <col min="758" max="758" width="5.88671875" style="77" customWidth="1"/>
    <col min="759" max="760" width="6.44140625" style="77" customWidth="1"/>
    <col min="761" max="764" width="5.6640625" style="77" customWidth="1"/>
    <col min="765" max="765" width="6.33203125" style="77" customWidth="1"/>
    <col min="766" max="766" width="5.6640625" style="77" customWidth="1"/>
    <col min="767" max="767" width="7.33203125" style="77" customWidth="1"/>
    <col min="768" max="768" width="7.44140625" style="77" customWidth="1"/>
    <col min="769" max="996" width="8.88671875" style="77"/>
    <col min="997" max="997" width="3" style="77" customWidth="1"/>
    <col min="998" max="998" width="31.6640625" style="77" customWidth="1"/>
    <col min="999" max="999" width="6.6640625" style="77" customWidth="1"/>
    <col min="1000" max="1000" width="6.88671875" style="77" customWidth="1"/>
    <col min="1001" max="1001" width="6.109375" style="77" customWidth="1"/>
    <col min="1002" max="1006" width="7.88671875" style="77" customWidth="1"/>
    <col min="1007" max="1007" width="6.5546875" style="77" customWidth="1"/>
    <col min="1008" max="1008" width="6.44140625" style="77" customWidth="1"/>
    <col min="1009" max="1009" width="6" style="77" customWidth="1"/>
    <col min="1010" max="1010" width="5.6640625" style="77" customWidth="1"/>
    <col min="1011" max="1011" width="6.5546875" style="77" customWidth="1"/>
    <col min="1012" max="1013" width="6.33203125" style="77" customWidth="1"/>
    <col min="1014" max="1014" width="5.88671875" style="77" customWidth="1"/>
    <col min="1015" max="1016" width="6.44140625" style="77" customWidth="1"/>
    <col min="1017" max="1020" width="5.6640625" style="77" customWidth="1"/>
    <col min="1021" max="1021" width="6.33203125" style="77" customWidth="1"/>
    <col min="1022" max="1022" width="5.6640625" style="77" customWidth="1"/>
    <col min="1023" max="1023" width="7.33203125" style="77" customWidth="1"/>
    <col min="1024" max="1024" width="7.44140625" style="77" customWidth="1"/>
    <col min="1025" max="1252" width="8.88671875" style="77"/>
    <col min="1253" max="1253" width="3" style="77" customWidth="1"/>
    <col min="1254" max="1254" width="31.6640625" style="77" customWidth="1"/>
    <col min="1255" max="1255" width="6.6640625" style="77" customWidth="1"/>
    <col min="1256" max="1256" width="6.88671875" style="77" customWidth="1"/>
    <col min="1257" max="1257" width="6.109375" style="77" customWidth="1"/>
    <col min="1258" max="1262" width="7.88671875" style="77" customWidth="1"/>
    <col min="1263" max="1263" width="6.5546875" style="77" customWidth="1"/>
    <col min="1264" max="1264" width="6.44140625" style="77" customWidth="1"/>
    <col min="1265" max="1265" width="6" style="77" customWidth="1"/>
    <col min="1266" max="1266" width="5.6640625" style="77" customWidth="1"/>
    <col min="1267" max="1267" width="6.5546875" style="77" customWidth="1"/>
    <col min="1268" max="1269" width="6.33203125" style="77" customWidth="1"/>
    <col min="1270" max="1270" width="5.88671875" style="77" customWidth="1"/>
    <col min="1271" max="1272" width="6.44140625" style="77" customWidth="1"/>
    <col min="1273" max="1276" width="5.6640625" style="77" customWidth="1"/>
    <col min="1277" max="1277" width="6.33203125" style="77" customWidth="1"/>
    <col min="1278" max="1278" width="5.6640625" style="77" customWidth="1"/>
    <col min="1279" max="1279" width="7.33203125" style="77" customWidth="1"/>
    <col min="1280" max="1280" width="7.44140625" style="77" customWidth="1"/>
    <col min="1281" max="1508" width="8.88671875" style="77"/>
    <col min="1509" max="1509" width="3" style="77" customWidth="1"/>
    <col min="1510" max="1510" width="31.6640625" style="77" customWidth="1"/>
    <col min="1511" max="1511" width="6.6640625" style="77" customWidth="1"/>
    <col min="1512" max="1512" width="6.88671875" style="77" customWidth="1"/>
    <col min="1513" max="1513" width="6.109375" style="77" customWidth="1"/>
    <col min="1514" max="1518" width="7.88671875" style="77" customWidth="1"/>
    <col min="1519" max="1519" width="6.5546875" style="77" customWidth="1"/>
    <col min="1520" max="1520" width="6.44140625" style="77" customWidth="1"/>
    <col min="1521" max="1521" width="6" style="77" customWidth="1"/>
    <col min="1522" max="1522" width="5.6640625" style="77" customWidth="1"/>
    <col min="1523" max="1523" width="6.5546875" style="77" customWidth="1"/>
    <col min="1524" max="1525" width="6.33203125" style="77" customWidth="1"/>
    <col min="1526" max="1526" width="5.88671875" style="77" customWidth="1"/>
    <col min="1527" max="1528" width="6.44140625" style="77" customWidth="1"/>
    <col min="1529" max="1532" width="5.6640625" style="77" customWidth="1"/>
    <col min="1533" max="1533" width="6.33203125" style="77" customWidth="1"/>
    <col min="1534" max="1534" width="5.6640625" style="77" customWidth="1"/>
    <col min="1535" max="1535" width="7.33203125" style="77" customWidth="1"/>
    <col min="1536" max="1536" width="7.44140625" style="77" customWidth="1"/>
    <col min="1537" max="1764" width="8.88671875" style="77"/>
    <col min="1765" max="1765" width="3" style="77" customWidth="1"/>
    <col min="1766" max="1766" width="31.6640625" style="77" customWidth="1"/>
    <col min="1767" max="1767" width="6.6640625" style="77" customWidth="1"/>
    <col min="1768" max="1768" width="6.88671875" style="77" customWidth="1"/>
    <col min="1769" max="1769" width="6.109375" style="77" customWidth="1"/>
    <col min="1770" max="1774" width="7.88671875" style="77" customWidth="1"/>
    <col min="1775" max="1775" width="6.5546875" style="77" customWidth="1"/>
    <col min="1776" max="1776" width="6.44140625" style="77" customWidth="1"/>
    <col min="1777" max="1777" width="6" style="77" customWidth="1"/>
    <col min="1778" max="1778" width="5.6640625" style="77" customWidth="1"/>
    <col min="1779" max="1779" width="6.5546875" style="77" customWidth="1"/>
    <col min="1780" max="1781" width="6.33203125" style="77" customWidth="1"/>
    <col min="1782" max="1782" width="5.88671875" style="77" customWidth="1"/>
    <col min="1783" max="1784" width="6.44140625" style="77" customWidth="1"/>
    <col min="1785" max="1788" width="5.6640625" style="77" customWidth="1"/>
    <col min="1789" max="1789" width="6.33203125" style="77" customWidth="1"/>
    <col min="1790" max="1790" width="5.6640625" style="77" customWidth="1"/>
    <col min="1791" max="1791" width="7.33203125" style="77" customWidth="1"/>
    <col min="1792" max="1792" width="7.44140625" style="77" customWidth="1"/>
    <col min="1793" max="2020" width="8.88671875" style="77"/>
    <col min="2021" max="2021" width="3" style="77" customWidth="1"/>
    <col min="2022" max="2022" width="31.6640625" style="77" customWidth="1"/>
    <col min="2023" max="2023" width="6.6640625" style="77" customWidth="1"/>
    <col min="2024" max="2024" width="6.88671875" style="77" customWidth="1"/>
    <col min="2025" max="2025" width="6.109375" style="77" customWidth="1"/>
    <col min="2026" max="2030" width="7.88671875" style="77" customWidth="1"/>
    <col min="2031" max="2031" width="6.5546875" style="77" customWidth="1"/>
    <col min="2032" max="2032" width="6.44140625" style="77" customWidth="1"/>
    <col min="2033" max="2033" width="6" style="77" customWidth="1"/>
    <col min="2034" max="2034" width="5.6640625" style="77" customWidth="1"/>
    <col min="2035" max="2035" width="6.5546875" style="77" customWidth="1"/>
    <col min="2036" max="2037" width="6.33203125" style="77" customWidth="1"/>
    <col min="2038" max="2038" width="5.88671875" style="77" customWidth="1"/>
    <col min="2039" max="2040" width="6.44140625" style="77" customWidth="1"/>
    <col min="2041" max="2044" width="5.6640625" style="77" customWidth="1"/>
    <col min="2045" max="2045" width="6.33203125" style="77" customWidth="1"/>
    <col min="2046" max="2046" width="5.6640625" style="77" customWidth="1"/>
    <col min="2047" max="2047" width="7.33203125" style="77" customWidth="1"/>
    <col min="2048" max="2048" width="7.44140625" style="77" customWidth="1"/>
    <col min="2049" max="2276" width="8.88671875" style="77"/>
    <col min="2277" max="2277" width="3" style="77" customWidth="1"/>
    <col min="2278" max="2278" width="31.6640625" style="77" customWidth="1"/>
    <col min="2279" max="2279" width="6.6640625" style="77" customWidth="1"/>
    <col min="2280" max="2280" width="6.88671875" style="77" customWidth="1"/>
    <col min="2281" max="2281" width="6.109375" style="77" customWidth="1"/>
    <col min="2282" max="2286" width="7.88671875" style="77" customWidth="1"/>
    <col min="2287" max="2287" width="6.5546875" style="77" customWidth="1"/>
    <col min="2288" max="2288" width="6.44140625" style="77" customWidth="1"/>
    <col min="2289" max="2289" width="6" style="77" customWidth="1"/>
    <col min="2290" max="2290" width="5.6640625" style="77" customWidth="1"/>
    <col min="2291" max="2291" width="6.5546875" style="77" customWidth="1"/>
    <col min="2292" max="2293" width="6.33203125" style="77" customWidth="1"/>
    <col min="2294" max="2294" width="5.88671875" style="77" customWidth="1"/>
    <col min="2295" max="2296" width="6.44140625" style="77" customWidth="1"/>
    <col min="2297" max="2300" width="5.6640625" style="77" customWidth="1"/>
    <col min="2301" max="2301" width="6.33203125" style="77" customWidth="1"/>
    <col min="2302" max="2302" width="5.6640625" style="77" customWidth="1"/>
    <col min="2303" max="2303" width="7.33203125" style="77" customWidth="1"/>
    <col min="2304" max="2304" width="7.44140625" style="77" customWidth="1"/>
    <col min="2305" max="2532" width="8.88671875" style="77"/>
    <col min="2533" max="2533" width="3" style="77" customWidth="1"/>
    <col min="2534" max="2534" width="31.6640625" style="77" customWidth="1"/>
    <col min="2535" max="2535" width="6.6640625" style="77" customWidth="1"/>
    <col min="2536" max="2536" width="6.88671875" style="77" customWidth="1"/>
    <col min="2537" max="2537" width="6.109375" style="77" customWidth="1"/>
    <col min="2538" max="2542" width="7.88671875" style="77" customWidth="1"/>
    <col min="2543" max="2543" width="6.5546875" style="77" customWidth="1"/>
    <col min="2544" max="2544" width="6.44140625" style="77" customWidth="1"/>
    <col min="2545" max="2545" width="6" style="77" customWidth="1"/>
    <col min="2546" max="2546" width="5.6640625" style="77" customWidth="1"/>
    <col min="2547" max="2547" width="6.5546875" style="77" customWidth="1"/>
    <col min="2548" max="2549" width="6.33203125" style="77" customWidth="1"/>
    <col min="2550" max="2550" width="5.88671875" style="77" customWidth="1"/>
    <col min="2551" max="2552" width="6.44140625" style="77" customWidth="1"/>
    <col min="2553" max="2556" width="5.6640625" style="77" customWidth="1"/>
    <col min="2557" max="2557" width="6.33203125" style="77" customWidth="1"/>
    <col min="2558" max="2558" width="5.6640625" style="77" customWidth="1"/>
    <col min="2559" max="2559" width="7.33203125" style="77" customWidth="1"/>
    <col min="2560" max="2560" width="7.44140625" style="77" customWidth="1"/>
    <col min="2561" max="2788" width="8.88671875" style="77"/>
    <col min="2789" max="2789" width="3" style="77" customWidth="1"/>
    <col min="2790" max="2790" width="31.6640625" style="77" customWidth="1"/>
    <col min="2791" max="2791" width="6.6640625" style="77" customWidth="1"/>
    <col min="2792" max="2792" width="6.88671875" style="77" customWidth="1"/>
    <col min="2793" max="2793" width="6.109375" style="77" customWidth="1"/>
    <col min="2794" max="2798" width="7.88671875" style="77" customWidth="1"/>
    <col min="2799" max="2799" width="6.5546875" style="77" customWidth="1"/>
    <col min="2800" max="2800" width="6.44140625" style="77" customWidth="1"/>
    <col min="2801" max="2801" width="6" style="77" customWidth="1"/>
    <col min="2802" max="2802" width="5.6640625" style="77" customWidth="1"/>
    <col min="2803" max="2803" width="6.5546875" style="77" customWidth="1"/>
    <col min="2804" max="2805" width="6.33203125" style="77" customWidth="1"/>
    <col min="2806" max="2806" width="5.88671875" style="77" customWidth="1"/>
    <col min="2807" max="2808" width="6.44140625" style="77" customWidth="1"/>
    <col min="2809" max="2812" width="5.6640625" style="77" customWidth="1"/>
    <col min="2813" max="2813" width="6.33203125" style="77" customWidth="1"/>
    <col min="2814" max="2814" width="5.6640625" style="77" customWidth="1"/>
    <col min="2815" max="2815" width="7.33203125" style="77" customWidth="1"/>
    <col min="2816" max="2816" width="7.44140625" style="77" customWidth="1"/>
    <col min="2817" max="3044" width="8.88671875" style="77"/>
    <col min="3045" max="3045" width="3" style="77" customWidth="1"/>
    <col min="3046" max="3046" width="31.6640625" style="77" customWidth="1"/>
    <col min="3047" max="3047" width="6.6640625" style="77" customWidth="1"/>
    <col min="3048" max="3048" width="6.88671875" style="77" customWidth="1"/>
    <col min="3049" max="3049" width="6.109375" style="77" customWidth="1"/>
    <col min="3050" max="3054" width="7.88671875" style="77" customWidth="1"/>
    <col min="3055" max="3055" width="6.5546875" style="77" customWidth="1"/>
    <col min="3056" max="3056" width="6.44140625" style="77" customWidth="1"/>
    <col min="3057" max="3057" width="6" style="77" customWidth="1"/>
    <col min="3058" max="3058" width="5.6640625" style="77" customWidth="1"/>
    <col min="3059" max="3059" width="6.5546875" style="77" customWidth="1"/>
    <col min="3060" max="3061" width="6.33203125" style="77" customWidth="1"/>
    <col min="3062" max="3062" width="5.88671875" style="77" customWidth="1"/>
    <col min="3063" max="3064" width="6.44140625" style="77" customWidth="1"/>
    <col min="3065" max="3068" width="5.6640625" style="77" customWidth="1"/>
    <col min="3069" max="3069" width="6.33203125" style="77" customWidth="1"/>
    <col min="3070" max="3070" width="5.6640625" style="77" customWidth="1"/>
    <col min="3071" max="3071" width="7.33203125" style="77" customWidth="1"/>
    <col min="3072" max="3072" width="7.44140625" style="77" customWidth="1"/>
    <col min="3073" max="3300" width="8.88671875" style="77"/>
    <col min="3301" max="3301" width="3" style="77" customWidth="1"/>
    <col min="3302" max="3302" width="31.6640625" style="77" customWidth="1"/>
    <col min="3303" max="3303" width="6.6640625" style="77" customWidth="1"/>
    <col min="3304" max="3304" width="6.88671875" style="77" customWidth="1"/>
    <col min="3305" max="3305" width="6.109375" style="77" customWidth="1"/>
    <col min="3306" max="3310" width="7.88671875" style="77" customWidth="1"/>
    <col min="3311" max="3311" width="6.5546875" style="77" customWidth="1"/>
    <col min="3312" max="3312" width="6.44140625" style="77" customWidth="1"/>
    <col min="3313" max="3313" width="6" style="77" customWidth="1"/>
    <col min="3314" max="3314" width="5.6640625" style="77" customWidth="1"/>
    <col min="3315" max="3315" width="6.5546875" style="77" customWidth="1"/>
    <col min="3316" max="3317" width="6.33203125" style="77" customWidth="1"/>
    <col min="3318" max="3318" width="5.88671875" style="77" customWidth="1"/>
    <col min="3319" max="3320" width="6.44140625" style="77" customWidth="1"/>
    <col min="3321" max="3324" width="5.6640625" style="77" customWidth="1"/>
    <col min="3325" max="3325" width="6.33203125" style="77" customWidth="1"/>
    <col min="3326" max="3326" width="5.6640625" style="77" customWidth="1"/>
    <col min="3327" max="3327" width="7.33203125" style="77" customWidth="1"/>
    <col min="3328" max="3328" width="7.44140625" style="77" customWidth="1"/>
    <col min="3329" max="3556" width="8.88671875" style="77"/>
    <col min="3557" max="3557" width="3" style="77" customWidth="1"/>
    <col min="3558" max="3558" width="31.6640625" style="77" customWidth="1"/>
    <col min="3559" max="3559" width="6.6640625" style="77" customWidth="1"/>
    <col min="3560" max="3560" width="6.88671875" style="77" customWidth="1"/>
    <col min="3561" max="3561" width="6.109375" style="77" customWidth="1"/>
    <col min="3562" max="3566" width="7.88671875" style="77" customWidth="1"/>
    <col min="3567" max="3567" width="6.5546875" style="77" customWidth="1"/>
    <col min="3568" max="3568" width="6.44140625" style="77" customWidth="1"/>
    <col min="3569" max="3569" width="6" style="77" customWidth="1"/>
    <col min="3570" max="3570" width="5.6640625" style="77" customWidth="1"/>
    <col min="3571" max="3571" width="6.5546875" style="77" customWidth="1"/>
    <col min="3572" max="3573" width="6.33203125" style="77" customWidth="1"/>
    <col min="3574" max="3574" width="5.88671875" style="77" customWidth="1"/>
    <col min="3575" max="3576" width="6.44140625" style="77" customWidth="1"/>
    <col min="3577" max="3580" width="5.6640625" style="77" customWidth="1"/>
    <col min="3581" max="3581" width="6.33203125" style="77" customWidth="1"/>
    <col min="3582" max="3582" width="5.6640625" style="77" customWidth="1"/>
    <col min="3583" max="3583" width="7.33203125" style="77" customWidth="1"/>
    <col min="3584" max="3584" width="7.44140625" style="77" customWidth="1"/>
    <col min="3585" max="3812" width="8.88671875" style="77"/>
    <col min="3813" max="3813" width="3" style="77" customWidth="1"/>
    <col min="3814" max="3814" width="31.6640625" style="77" customWidth="1"/>
    <col min="3815" max="3815" width="6.6640625" style="77" customWidth="1"/>
    <col min="3816" max="3816" width="6.88671875" style="77" customWidth="1"/>
    <col min="3817" max="3817" width="6.109375" style="77" customWidth="1"/>
    <col min="3818" max="3822" width="7.88671875" style="77" customWidth="1"/>
    <col min="3823" max="3823" width="6.5546875" style="77" customWidth="1"/>
    <col min="3824" max="3824" width="6.44140625" style="77" customWidth="1"/>
    <col min="3825" max="3825" width="6" style="77" customWidth="1"/>
    <col min="3826" max="3826" width="5.6640625" style="77" customWidth="1"/>
    <col min="3827" max="3827" width="6.5546875" style="77" customWidth="1"/>
    <col min="3828" max="3829" width="6.33203125" style="77" customWidth="1"/>
    <col min="3830" max="3830" width="5.88671875" style="77" customWidth="1"/>
    <col min="3831" max="3832" width="6.44140625" style="77" customWidth="1"/>
    <col min="3833" max="3836" width="5.6640625" style="77" customWidth="1"/>
    <col min="3837" max="3837" width="6.33203125" style="77" customWidth="1"/>
    <col min="3838" max="3838" width="5.6640625" style="77" customWidth="1"/>
    <col min="3839" max="3839" width="7.33203125" style="77" customWidth="1"/>
    <col min="3840" max="3840" width="7.44140625" style="77" customWidth="1"/>
    <col min="3841" max="4068" width="8.88671875" style="77"/>
    <col min="4069" max="4069" width="3" style="77" customWidth="1"/>
    <col min="4070" max="4070" width="31.6640625" style="77" customWidth="1"/>
    <col min="4071" max="4071" width="6.6640625" style="77" customWidth="1"/>
    <col min="4072" max="4072" width="6.88671875" style="77" customWidth="1"/>
    <col min="4073" max="4073" width="6.109375" style="77" customWidth="1"/>
    <col min="4074" max="4078" width="7.88671875" style="77" customWidth="1"/>
    <col min="4079" max="4079" width="6.5546875" style="77" customWidth="1"/>
    <col min="4080" max="4080" width="6.44140625" style="77" customWidth="1"/>
    <col min="4081" max="4081" width="6" style="77" customWidth="1"/>
    <col min="4082" max="4082" width="5.6640625" style="77" customWidth="1"/>
    <col min="4083" max="4083" width="6.5546875" style="77" customWidth="1"/>
    <col min="4084" max="4085" width="6.33203125" style="77" customWidth="1"/>
    <col min="4086" max="4086" width="5.88671875" style="77" customWidth="1"/>
    <col min="4087" max="4088" width="6.44140625" style="77" customWidth="1"/>
    <col min="4089" max="4092" width="5.6640625" style="77" customWidth="1"/>
    <col min="4093" max="4093" width="6.33203125" style="77" customWidth="1"/>
    <col min="4094" max="4094" width="5.6640625" style="77" customWidth="1"/>
    <col min="4095" max="4095" width="7.33203125" style="77" customWidth="1"/>
    <col min="4096" max="4096" width="7.44140625" style="77" customWidth="1"/>
    <col min="4097" max="4324" width="8.88671875" style="77"/>
    <col min="4325" max="4325" width="3" style="77" customWidth="1"/>
    <col min="4326" max="4326" width="31.6640625" style="77" customWidth="1"/>
    <col min="4327" max="4327" width="6.6640625" style="77" customWidth="1"/>
    <col min="4328" max="4328" width="6.88671875" style="77" customWidth="1"/>
    <col min="4329" max="4329" width="6.109375" style="77" customWidth="1"/>
    <col min="4330" max="4334" width="7.88671875" style="77" customWidth="1"/>
    <col min="4335" max="4335" width="6.5546875" style="77" customWidth="1"/>
    <col min="4336" max="4336" width="6.44140625" style="77" customWidth="1"/>
    <col min="4337" max="4337" width="6" style="77" customWidth="1"/>
    <col min="4338" max="4338" width="5.6640625" style="77" customWidth="1"/>
    <col min="4339" max="4339" width="6.5546875" style="77" customWidth="1"/>
    <col min="4340" max="4341" width="6.33203125" style="77" customWidth="1"/>
    <col min="4342" max="4342" width="5.88671875" style="77" customWidth="1"/>
    <col min="4343" max="4344" width="6.44140625" style="77" customWidth="1"/>
    <col min="4345" max="4348" width="5.6640625" style="77" customWidth="1"/>
    <col min="4349" max="4349" width="6.33203125" style="77" customWidth="1"/>
    <col min="4350" max="4350" width="5.6640625" style="77" customWidth="1"/>
    <col min="4351" max="4351" width="7.33203125" style="77" customWidth="1"/>
    <col min="4352" max="4352" width="7.44140625" style="77" customWidth="1"/>
    <col min="4353" max="4580" width="8.88671875" style="77"/>
    <col min="4581" max="4581" width="3" style="77" customWidth="1"/>
    <col min="4582" max="4582" width="31.6640625" style="77" customWidth="1"/>
    <col min="4583" max="4583" width="6.6640625" style="77" customWidth="1"/>
    <col min="4584" max="4584" width="6.88671875" style="77" customWidth="1"/>
    <col min="4585" max="4585" width="6.109375" style="77" customWidth="1"/>
    <col min="4586" max="4590" width="7.88671875" style="77" customWidth="1"/>
    <col min="4591" max="4591" width="6.5546875" style="77" customWidth="1"/>
    <col min="4592" max="4592" width="6.44140625" style="77" customWidth="1"/>
    <col min="4593" max="4593" width="6" style="77" customWidth="1"/>
    <col min="4594" max="4594" width="5.6640625" style="77" customWidth="1"/>
    <col min="4595" max="4595" width="6.5546875" style="77" customWidth="1"/>
    <col min="4596" max="4597" width="6.33203125" style="77" customWidth="1"/>
    <col min="4598" max="4598" width="5.88671875" style="77" customWidth="1"/>
    <col min="4599" max="4600" width="6.44140625" style="77" customWidth="1"/>
    <col min="4601" max="4604" width="5.6640625" style="77" customWidth="1"/>
    <col min="4605" max="4605" width="6.33203125" style="77" customWidth="1"/>
    <col min="4606" max="4606" width="5.6640625" style="77" customWidth="1"/>
    <col min="4607" max="4607" width="7.33203125" style="77" customWidth="1"/>
    <col min="4608" max="4608" width="7.44140625" style="77" customWidth="1"/>
    <col min="4609" max="4836" width="8.88671875" style="77"/>
    <col min="4837" max="4837" width="3" style="77" customWidth="1"/>
    <col min="4838" max="4838" width="31.6640625" style="77" customWidth="1"/>
    <col min="4839" max="4839" width="6.6640625" style="77" customWidth="1"/>
    <col min="4840" max="4840" width="6.88671875" style="77" customWidth="1"/>
    <col min="4841" max="4841" width="6.109375" style="77" customWidth="1"/>
    <col min="4842" max="4846" width="7.88671875" style="77" customWidth="1"/>
    <col min="4847" max="4847" width="6.5546875" style="77" customWidth="1"/>
    <col min="4848" max="4848" width="6.44140625" style="77" customWidth="1"/>
    <col min="4849" max="4849" width="6" style="77" customWidth="1"/>
    <col min="4850" max="4850" width="5.6640625" style="77" customWidth="1"/>
    <col min="4851" max="4851" width="6.5546875" style="77" customWidth="1"/>
    <col min="4852" max="4853" width="6.33203125" style="77" customWidth="1"/>
    <col min="4854" max="4854" width="5.88671875" style="77" customWidth="1"/>
    <col min="4855" max="4856" width="6.44140625" style="77" customWidth="1"/>
    <col min="4857" max="4860" width="5.6640625" style="77" customWidth="1"/>
    <col min="4861" max="4861" width="6.33203125" style="77" customWidth="1"/>
    <col min="4862" max="4862" width="5.6640625" style="77" customWidth="1"/>
    <col min="4863" max="4863" width="7.33203125" style="77" customWidth="1"/>
    <col min="4864" max="4864" width="7.44140625" style="77" customWidth="1"/>
    <col min="4865" max="5092" width="8.88671875" style="77"/>
    <col min="5093" max="5093" width="3" style="77" customWidth="1"/>
    <col min="5094" max="5094" width="31.6640625" style="77" customWidth="1"/>
    <col min="5095" max="5095" width="6.6640625" style="77" customWidth="1"/>
    <col min="5096" max="5096" width="6.88671875" style="77" customWidth="1"/>
    <col min="5097" max="5097" width="6.109375" style="77" customWidth="1"/>
    <col min="5098" max="5102" width="7.88671875" style="77" customWidth="1"/>
    <col min="5103" max="5103" width="6.5546875" style="77" customWidth="1"/>
    <col min="5104" max="5104" width="6.44140625" style="77" customWidth="1"/>
    <col min="5105" max="5105" width="6" style="77" customWidth="1"/>
    <col min="5106" max="5106" width="5.6640625" style="77" customWidth="1"/>
    <col min="5107" max="5107" width="6.5546875" style="77" customWidth="1"/>
    <col min="5108" max="5109" width="6.33203125" style="77" customWidth="1"/>
    <col min="5110" max="5110" width="5.88671875" style="77" customWidth="1"/>
    <col min="5111" max="5112" width="6.44140625" style="77" customWidth="1"/>
    <col min="5113" max="5116" width="5.6640625" style="77" customWidth="1"/>
    <col min="5117" max="5117" width="6.33203125" style="77" customWidth="1"/>
    <col min="5118" max="5118" width="5.6640625" style="77" customWidth="1"/>
    <col min="5119" max="5119" width="7.33203125" style="77" customWidth="1"/>
    <col min="5120" max="5120" width="7.44140625" style="77" customWidth="1"/>
    <col min="5121" max="5348" width="8.88671875" style="77"/>
    <col min="5349" max="5349" width="3" style="77" customWidth="1"/>
    <col min="5350" max="5350" width="31.6640625" style="77" customWidth="1"/>
    <col min="5351" max="5351" width="6.6640625" style="77" customWidth="1"/>
    <col min="5352" max="5352" width="6.88671875" style="77" customWidth="1"/>
    <col min="5353" max="5353" width="6.109375" style="77" customWidth="1"/>
    <col min="5354" max="5358" width="7.88671875" style="77" customWidth="1"/>
    <col min="5359" max="5359" width="6.5546875" style="77" customWidth="1"/>
    <col min="5360" max="5360" width="6.44140625" style="77" customWidth="1"/>
    <col min="5361" max="5361" width="6" style="77" customWidth="1"/>
    <col min="5362" max="5362" width="5.6640625" style="77" customWidth="1"/>
    <col min="5363" max="5363" width="6.5546875" style="77" customWidth="1"/>
    <col min="5364" max="5365" width="6.33203125" style="77" customWidth="1"/>
    <col min="5366" max="5366" width="5.88671875" style="77" customWidth="1"/>
    <col min="5367" max="5368" width="6.44140625" style="77" customWidth="1"/>
    <col min="5369" max="5372" width="5.6640625" style="77" customWidth="1"/>
    <col min="5373" max="5373" width="6.33203125" style="77" customWidth="1"/>
    <col min="5374" max="5374" width="5.6640625" style="77" customWidth="1"/>
    <col min="5375" max="5375" width="7.33203125" style="77" customWidth="1"/>
    <col min="5376" max="5376" width="7.44140625" style="77" customWidth="1"/>
    <col min="5377" max="5604" width="8.88671875" style="77"/>
    <col min="5605" max="5605" width="3" style="77" customWidth="1"/>
    <col min="5606" max="5606" width="31.6640625" style="77" customWidth="1"/>
    <col min="5607" max="5607" width="6.6640625" style="77" customWidth="1"/>
    <col min="5608" max="5608" width="6.88671875" style="77" customWidth="1"/>
    <col min="5609" max="5609" width="6.109375" style="77" customWidth="1"/>
    <col min="5610" max="5614" width="7.88671875" style="77" customWidth="1"/>
    <col min="5615" max="5615" width="6.5546875" style="77" customWidth="1"/>
    <col min="5616" max="5616" width="6.44140625" style="77" customWidth="1"/>
    <col min="5617" max="5617" width="6" style="77" customWidth="1"/>
    <col min="5618" max="5618" width="5.6640625" style="77" customWidth="1"/>
    <col min="5619" max="5619" width="6.5546875" style="77" customWidth="1"/>
    <col min="5620" max="5621" width="6.33203125" style="77" customWidth="1"/>
    <col min="5622" max="5622" width="5.88671875" style="77" customWidth="1"/>
    <col min="5623" max="5624" width="6.44140625" style="77" customWidth="1"/>
    <col min="5625" max="5628" width="5.6640625" style="77" customWidth="1"/>
    <col min="5629" max="5629" width="6.33203125" style="77" customWidth="1"/>
    <col min="5630" max="5630" width="5.6640625" style="77" customWidth="1"/>
    <col min="5631" max="5631" width="7.33203125" style="77" customWidth="1"/>
    <col min="5632" max="5632" width="7.44140625" style="77" customWidth="1"/>
    <col min="5633" max="5860" width="8.88671875" style="77"/>
    <col min="5861" max="5861" width="3" style="77" customWidth="1"/>
    <col min="5862" max="5862" width="31.6640625" style="77" customWidth="1"/>
    <col min="5863" max="5863" width="6.6640625" style="77" customWidth="1"/>
    <col min="5864" max="5864" width="6.88671875" style="77" customWidth="1"/>
    <col min="5865" max="5865" width="6.109375" style="77" customWidth="1"/>
    <col min="5866" max="5870" width="7.88671875" style="77" customWidth="1"/>
    <col min="5871" max="5871" width="6.5546875" style="77" customWidth="1"/>
    <col min="5872" max="5872" width="6.44140625" style="77" customWidth="1"/>
    <col min="5873" max="5873" width="6" style="77" customWidth="1"/>
    <col min="5874" max="5874" width="5.6640625" style="77" customWidth="1"/>
    <col min="5875" max="5875" width="6.5546875" style="77" customWidth="1"/>
    <col min="5876" max="5877" width="6.33203125" style="77" customWidth="1"/>
    <col min="5878" max="5878" width="5.88671875" style="77" customWidth="1"/>
    <col min="5879" max="5880" width="6.44140625" style="77" customWidth="1"/>
    <col min="5881" max="5884" width="5.6640625" style="77" customWidth="1"/>
    <col min="5885" max="5885" width="6.33203125" style="77" customWidth="1"/>
    <col min="5886" max="5886" width="5.6640625" style="77" customWidth="1"/>
    <col min="5887" max="5887" width="7.33203125" style="77" customWidth="1"/>
    <col min="5888" max="5888" width="7.44140625" style="77" customWidth="1"/>
    <col min="5889" max="6116" width="8.88671875" style="77"/>
    <col min="6117" max="6117" width="3" style="77" customWidth="1"/>
    <col min="6118" max="6118" width="31.6640625" style="77" customWidth="1"/>
    <col min="6119" max="6119" width="6.6640625" style="77" customWidth="1"/>
    <col min="6120" max="6120" width="6.88671875" style="77" customWidth="1"/>
    <col min="6121" max="6121" width="6.109375" style="77" customWidth="1"/>
    <col min="6122" max="6126" width="7.88671875" style="77" customWidth="1"/>
    <col min="6127" max="6127" width="6.5546875" style="77" customWidth="1"/>
    <col min="6128" max="6128" width="6.44140625" style="77" customWidth="1"/>
    <col min="6129" max="6129" width="6" style="77" customWidth="1"/>
    <col min="6130" max="6130" width="5.6640625" style="77" customWidth="1"/>
    <col min="6131" max="6131" width="6.5546875" style="77" customWidth="1"/>
    <col min="6132" max="6133" width="6.33203125" style="77" customWidth="1"/>
    <col min="6134" max="6134" width="5.88671875" style="77" customWidth="1"/>
    <col min="6135" max="6136" width="6.44140625" style="77" customWidth="1"/>
    <col min="6137" max="6140" width="5.6640625" style="77" customWidth="1"/>
    <col min="6141" max="6141" width="6.33203125" style="77" customWidth="1"/>
    <col min="6142" max="6142" width="5.6640625" style="77" customWidth="1"/>
    <col min="6143" max="6143" width="7.33203125" style="77" customWidth="1"/>
    <col min="6144" max="6144" width="7.44140625" style="77" customWidth="1"/>
    <col min="6145" max="6372" width="8.88671875" style="77"/>
    <col min="6373" max="6373" width="3" style="77" customWidth="1"/>
    <col min="6374" max="6374" width="31.6640625" style="77" customWidth="1"/>
    <col min="6375" max="6375" width="6.6640625" style="77" customWidth="1"/>
    <col min="6376" max="6376" width="6.88671875" style="77" customWidth="1"/>
    <col min="6377" max="6377" width="6.109375" style="77" customWidth="1"/>
    <col min="6378" max="6382" width="7.88671875" style="77" customWidth="1"/>
    <col min="6383" max="6383" width="6.5546875" style="77" customWidth="1"/>
    <col min="6384" max="6384" width="6.44140625" style="77" customWidth="1"/>
    <col min="6385" max="6385" width="6" style="77" customWidth="1"/>
    <col min="6386" max="6386" width="5.6640625" style="77" customWidth="1"/>
    <col min="6387" max="6387" width="6.5546875" style="77" customWidth="1"/>
    <col min="6388" max="6389" width="6.33203125" style="77" customWidth="1"/>
    <col min="6390" max="6390" width="5.88671875" style="77" customWidth="1"/>
    <col min="6391" max="6392" width="6.44140625" style="77" customWidth="1"/>
    <col min="6393" max="6396" width="5.6640625" style="77" customWidth="1"/>
    <col min="6397" max="6397" width="6.33203125" style="77" customWidth="1"/>
    <col min="6398" max="6398" width="5.6640625" style="77" customWidth="1"/>
    <col min="6399" max="6399" width="7.33203125" style="77" customWidth="1"/>
    <col min="6400" max="6400" width="7.44140625" style="77" customWidth="1"/>
    <col min="6401" max="6628" width="8.88671875" style="77"/>
    <col min="6629" max="6629" width="3" style="77" customWidth="1"/>
    <col min="6630" max="6630" width="31.6640625" style="77" customWidth="1"/>
    <col min="6631" max="6631" width="6.6640625" style="77" customWidth="1"/>
    <col min="6632" max="6632" width="6.88671875" style="77" customWidth="1"/>
    <col min="6633" max="6633" width="6.109375" style="77" customWidth="1"/>
    <col min="6634" max="6638" width="7.88671875" style="77" customWidth="1"/>
    <col min="6639" max="6639" width="6.5546875" style="77" customWidth="1"/>
    <col min="6640" max="6640" width="6.44140625" style="77" customWidth="1"/>
    <col min="6641" max="6641" width="6" style="77" customWidth="1"/>
    <col min="6642" max="6642" width="5.6640625" style="77" customWidth="1"/>
    <col min="6643" max="6643" width="6.5546875" style="77" customWidth="1"/>
    <col min="6644" max="6645" width="6.33203125" style="77" customWidth="1"/>
    <col min="6646" max="6646" width="5.88671875" style="77" customWidth="1"/>
    <col min="6647" max="6648" width="6.44140625" style="77" customWidth="1"/>
    <col min="6649" max="6652" width="5.6640625" style="77" customWidth="1"/>
    <col min="6653" max="6653" width="6.33203125" style="77" customWidth="1"/>
    <col min="6654" max="6654" width="5.6640625" style="77" customWidth="1"/>
    <col min="6655" max="6655" width="7.33203125" style="77" customWidth="1"/>
    <col min="6656" max="6656" width="7.44140625" style="77" customWidth="1"/>
    <col min="6657" max="6884" width="8.88671875" style="77"/>
    <col min="6885" max="6885" width="3" style="77" customWidth="1"/>
    <col min="6886" max="6886" width="31.6640625" style="77" customWidth="1"/>
    <col min="6887" max="6887" width="6.6640625" style="77" customWidth="1"/>
    <col min="6888" max="6888" width="6.88671875" style="77" customWidth="1"/>
    <col min="6889" max="6889" width="6.109375" style="77" customWidth="1"/>
    <col min="6890" max="6894" width="7.88671875" style="77" customWidth="1"/>
    <col min="6895" max="6895" width="6.5546875" style="77" customWidth="1"/>
    <col min="6896" max="6896" width="6.44140625" style="77" customWidth="1"/>
    <col min="6897" max="6897" width="6" style="77" customWidth="1"/>
    <col min="6898" max="6898" width="5.6640625" style="77" customWidth="1"/>
    <col min="6899" max="6899" width="6.5546875" style="77" customWidth="1"/>
    <col min="6900" max="6901" width="6.33203125" style="77" customWidth="1"/>
    <col min="6902" max="6902" width="5.88671875" style="77" customWidth="1"/>
    <col min="6903" max="6904" width="6.44140625" style="77" customWidth="1"/>
    <col min="6905" max="6908" width="5.6640625" style="77" customWidth="1"/>
    <col min="6909" max="6909" width="6.33203125" style="77" customWidth="1"/>
    <col min="6910" max="6910" width="5.6640625" style="77" customWidth="1"/>
    <col min="6911" max="6911" width="7.33203125" style="77" customWidth="1"/>
    <col min="6912" max="6912" width="7.44140625" style="77" customWidth="1"/>
    <col min="6913" max="7140" width="8.88671875" style="77"/>
    <col min="7141" max="7141" width="3" style="77" customWidth="1"/>
    <col min="7142" max="7142" width="31.6640625" style="77" customWidth="1"/>
    <col min="7143" max="7143" width="6.6640625" style="77" customWidth="1"/>
    <col min="7144" max="7144" width="6.88671875" style="77" customWidth="1"/>
    <col min="7145" max="7145" width="6.109375" style="77" customWidth="1"/>
    <col min="7146" max="7150" width="7.88671875" style="77" customWidth="1"/>
    <col min="7151" max="7151" width="6.5546875" style="77" customWidth="1"/>
    <col min="7152" max="7152" width="6.44140625" style="77" customWidth="1"/>
    <col min="7153" max="7153" width="6" style="77" customWidth="1"/>
    <col min="7154" max="7154" width="5.6640625" style="77" customWidth="1"/>
    <col min="7155" max="7155" width="6.5546875" style="77" customWidth="1"/>
    <col min="7156" max="7157" width="6.33203125" style="77" customWidth="1"/>
    <col min="7158" max="7158" width="5.88671875" style="77" customWidth="1"/>
    <col min="7159" max="7160" width="6.44140625" style="77" customWidth="1"/>
    <col min="7161" max="7164" width="5.6640625" style="77" customWidth="1"/>
    <col min="7165" max="7165" width="6.33203125" style="77" customWidth="1"/>
    <col min="7166" max="7166" width="5.6640625" style="77" customWidth="1"/>
    <col min="7167" max="7167" width="7.33203125" style="77" customWidth="1"/>
    <col min="7168" max="7168" width="7.44140625" style="77" customWidth="1"/>
    <col min="7169" max="7396" width="8.88671875" style="77"/>
    <col min="7397" max="7397" width="3" style="77" customWidth="1"/>
    <col min="7398" max="7398" width="31.6640625" style="77" customWidth="1"/>
    <col min="7399" max="7399" width="6.6640625" style="77" customWidth="1"/>
    <col min="7400" max="7400" width="6.88671875" style="77" customWidth="1"/>
    <col min="7401" max="7401" width="6.109375" style="77" customWidth="1"/>
    <col min="7402" max="7406" width="7.88671875" style="77" customWidth="1"/>
    <col min="7407" max="7407" width="6.5546875" style="77" customWidth="1"/>
    <col min="7408" max="7408" width="6.44140625" style="77" customWidth="1"/>
    <col min="7409" max="7409" width="6" style="77" customWidth="1"/>
    <col min="7410" max="7410" width="5.6640625" style="77" customWidth="1"/>
    <col min="7411" max="7411" width="6.5546875" style="77" customWidth="1"/>
    <col min="7412" max="7413" width="6.33203125" style="77" customWidth="1"/>
    <col min="7414" max="7414" width="5.88671875" style="77" customWidth="1"/>
    <col min="7415" max="7416" width="6.44140625" style="77" customWidth="1"/>
    <col min="7417" max="7420" width="5.6640625" style="77" customWidth="1"/>
    <col min="7421" max="7421" width="6.33203125" style="77" customWidth="1"/>
    <col min="7422" max="7422" width="5.6640625" style="77" customWidth="1"/>
    <col min="7423" max="7423" width="7.33203125" style="77" customWidth="1"/>
    <col min="7424" max="7424" width="7.44140625" style="77" customWidth="1"/>
    <col min="7425" max="7652" width="8.88671875" style="77"/>
    <col min="7653" max="7653" width="3" style="77" customWidth="1"/>
    <col min="7654" max="7654" width="31.6640625" style="77" customWidth="1"/>
    <col min="7655" max="7655" width="6.6640625" style="77" customWidth="1"/>
    <col min="7656" max="7656" width="6.88671875" style="77" customWidth="1"/>
    <col min="7657" max="7657" width="6.109375" style="77" customWidth="1"/>
    <col min="7658" max="7662" width="7.88671875" style="77" customWidth="1"/>
    <col min="7663" max="7663" width="6.5546875" style="77" customWidth="1"/>
    <col min="7664" max="7664" width="6.44140625" style="77" customWidth="1"/>
    <col min="7665" max="7665" width="6" style="77" customWidth="1"/>
    <col min="7666" max="7666" width="5.6640625" style="77" customWidth="1"/>
    <col min="7667" max="7667" width="6.5546875" style="77" customWidth="1"/>
    <col min="7668" max="7669" width="6.33203125" style="77" customWidth="1"/>
    <col min="7670" max="7670" width="5.88671875" style="77" customWidth="1"/>
    <col min="7671" max="7672" width="6.44140625" style="77" customWidth="1"/>
    <col min="7673" max="7676" width="5.6640625" style="77" customWidth="1"/>
    <col min="7677" max="7677" width="6.33203125" style="77" customWidth="1"/>
    <col min="7678" max="7678" width="5.6640625" style="77" customWidth="1"/>
    <col min="7679" max="7679" width="7.33203125" style="77" customWidth="1"/>
    <col min="7680" max="7680" width="7.44140625" style="77" customWidth="1"/>
    <col min="7681" max="7908" width="8.88671875" style="77"/>
    <col min="7909" max="7909" width="3" style="77" customWidth="1"/>
    <col min="7910" max="7910" width="31.6640625" style="77" customWidth="1"/>
    <col min="7911" max="7911" width="6.6640625" style="77" customWidth="1"/>
    <col min="7912" max="7912" width="6.88671875" style="77" customWidth="1"/>
    <col min="7913" max="7913" width="6.109375" style="77" customWidth="1"/>
    <col min="7914" max="7918" width="7.88671875" style="77" customWidth="1"/>
    <col min="7919" max="7919" width="6.5546875" style="77" customWidth="1"/>
    <col min="7920" max="7920" width="6.44140625" style="77" customWidth="1"/>
    <col min="7921" max="7921" width="6" style="77" customWidth="1"/>
    <col min="7922" max="7922" width="5.6640625" style="77" customWidth="1"/>
    <col min="7923" max="7923" width="6.5546875" style="77" customWidth="1"/>
    <col min="7924" max="7925" width="6.33203125" style="77" customWidth="1"/>
    <col min="7926" max="7926" width="5.88671875" style="77" customWidth="1"/>
    <col min="7927" max="7928" width="6.44140625" style="77" customWidth="1"/>
    <col min="7929" max="7932" width="5.6640625" style="77" customWidth="1"/>
    <col min="7933" max="7933" width="6.33203125" style="77" customWidth="1"/>
    <col min="7934" max="7934" width="5.6640625" style="77" customWidth="1"/>
    <col min="7935" max="7935" width="7.33203125" style="77" customWidth="1"/>
    <col min="7936" max="7936" width="7.44140625" style="77" customWidth="1"/>
    <col min="7937" max="8164" width="8.88671875" style="77"/>
    <col min="8165" max="8165" width="3" style="77" customWidth="1"/>
    <col min="8166" max="8166" width="31.6640625" style="77" customWidth="1"/>
    <col min="8167" max="8167" width="6.6640625" style="77" customWidth="1"/>
    <col min="8168" max="8168" width="6.88671875" style="77" customWidth="1"/>
    <col min="8169" max="8169" width="6.109375" style="77" customWidth="1"/>
    <col min="8170" max="8174" width="7.88671875" style="77" customWidth="1"/>
    <col min="8175" max="8175" width="6.5546875" style="77" customWidth="1"/>
    <col min="8176" max="8176" width="6.44140625" style="77" customWidth="1"/>
    <col min="8177" max="8177" width="6" style="77" customWidth="1"/>
    <col min="8178" max="8178" width="5.6640625" style="77" customWidth="1"/>
    <col min="8179" max="8179" width="6.5546875" style="77" customWidth="1"/>
    <col min="8180" max="8181" width="6.33203125" style="77" customWidth="1"/>
    <col min="8182" max="8182" width="5.88671875" style="77" customWidth="1"/>
    <col min="8183" max="8184" width="6.44140625" style="77" customWidth="1"/>
    <col min="8185" max="8188" width="5.6640625" style="77" customWidth="1"/>
    <col min="8189" max="8189" width="6.33203125" style="77" customWidth="1"/>
    <col min="8190" max="8190" width="5.6640625" style="77" customWidth="1"/>
    <col min="8191" max="8191" width="7.33203125" style="77" customWidth="1"/>
    <col min="8192" max="8192" width="7.44140625" style="77" customWidth="1"/>
    <col min="8193" max="8420" width="8.88671875" style="77"/>
    <col min="8421" max="8421" width="3" style="77" customWidth="1"/>
    <col min="8422" max="8422" width="31.6640625" style="77" customWidth="1"/>
    <col min="8423" max="8423" width="6.6640625" style="77" customWidth="1"/>
    <col min="8424" max="8424" width="6.88671875" style="77" customWidth="1"/>
    <col min="8425" max="8425" width="6.109375" style="77" customWidth="1"/>
    <col min="8426" max="8430" width="7.88671875" style="77" customWidth="1"/>
    <col min="8431" max="8431" width="6.5546875" style="77" customWidth="1"/>
    <col min="8432" max="8432" width="6.44140625" style="77" customWidth="1"/>
    <col min="8433" max="8433" width="6" style="77" customWidth="1"/>
    <col min="8434" max="8434" width="5.6640625" style="77" customWidth="1"/>
    <col min="8435" max="8435" width="6.5546875" style="77" customWidth="1"/>
    <col min="8436" max="8437" width="6.33203125" style="77" customWidth="1"/>
    <col min="8438" max="8438" width="5.88671875" style="77" customWidth="1"/>
    <col min="8439" max="8440" width="6.44140625" style="77" customWidth="1"/>
    <col min="8441" max="8444" width="5.6640625" style="77" customWidth="1"/>
    <col min="8445" max="8445" width="6.33203125" style="77" customWidth="1"/>
    <col min="8446" max="8446" width="5.6640625" style="77" customWidth="1"/>
    <col min="8447" max="8447" width="7.33203125" style="77" customWidth="1"/>
    <col min="8448" max="8448" width="7.44140625" style="77" customWidth="1"/>
    <col min="8449" max="8676" width="8.88671875" style="77"/>
    <col min="8677" max="8677" width="3" style="77" customWidth="1"/>
    <col min="8678" max="8678" width="31.6640625" style="77" customWidth="1"/>
    <col min="8679" max="8679" width="6.6640625" style="77" customWidth="1"/>
    <col min="8680" max="8680" width="6.88671875" style="77" customWidth="1"/>
    <col min="8681" max="8681" width="6.109375" style="77" customWidth="1"/>
    <col min="8682" max="8686" width="7.88671875" style="77" customWidth="1"/>
    <col min="8687" max="8687" width="6.5546875" style="77" customWidth="1"/>
    <col min="8688" max="8688" width="6.44140625" style="77" customWidth="1"/>
    <col min="8689" max="8689" width="6" style="77" customWidth="1"/>
    <col min="8690" max="8690" width="5.6640625" style="77" customWidth="1"/>
    <col min="8691" max="8691" width="6.5546875" style="77" customWidth="1"/>
    <col min="8692" max="8693" width="6.33203125" style="77" customWidth="1"/>
    <col min="8694" max="8694" width="5.88671875" style="77" customWidth="1"/>
    <col min="8695" max="8696" width="6.44140625" style="77" customWidth="1"/>
    <col min="8697" max="8700" width="5.6640625" style="77" customWidth="1"/>
    <col min="8701" max="8701" width="6.33203125" style="77" customWidth="1"/>
    <col min="8702" max="8702" width="5.6640625" style="77" customWidth="1"/>
    <col min="8703" max="8703" width="7.33203125" style="77" customWidth="1"/>
    <col min="8704" max="8704" width="7.44140625" style="77" customWidth="1"/>
    <col min="8705" max="8932" width="8.88671875" style="77"/>
    <col min="8933" max="8933" width="3" style="77" customWidth="1"/>
    <col min="8934" max="8934" width="31.6640625" style="77" customWidth="1"/>
    <col min="8935" max="8935" width="6.6640625" style="77" customWidth="1"/>
    <col min="8936" max="8936" width="6.88671875" style="77" customWidth="1"/>
    <col min="8937" max="8937" width="6.109375" style="77" customWidth="1"/>
    <col min="8938" max="8942" width="7.88671875" style="77" customWidth="1"/>
    <col min="8943" max="8943" width="6.5546875" style="77" customWidth="1"/>
    <col min="8944" max="8944" width="6.44140625" style="77" customWidth="1"/>
    <col min="8945" max="8945" width="6" style="77" customWidth="1"/>
    <col min="8946" max="8946" width="5.6640625" style="77" customWidth="1"/>
    <col min="8947" max="8947" width="6.5546875" style="77" customWidth="1"/>
    <col min="8948" max="8949" width="6.33203125" style="77" customWidth="1"/>
    <col min="8950" max="8950" width="5.88671875" style="77" customWidth="1"/>
    <col min="8951" max="8952" width="6.44140625" style="77" customWidth="1"/>
    <col min="8953" max="8956" width="5.6640625" style="77" customWidth="1"/>
    <col min="8957" max="8957" width="6.33203125" style="77" customWidth="1"/>
    <col min="8958" max="8958" width="5.6640625" style="77" customWidth="1"/>
    <col min="8959" max="8959" width="7.33203125" style="77" customWidth="1"/>
    <col min="8960" max="8960" width="7.44140625" style="77" customWidth="1"/>
    <col min="8961" max="9188" width="8.88671875" style="77"/>
    <col min="9189" max="9189" width="3" style="77" customWidth="1"/>
    <col min="9190" max="9190" width="31.6640625" style="77" customWidth="1"/>
    <col min="9191" max="9191" width="6.6640625" style="77" customWidth="1"/>
    <col min="9192" max="9192" width="6.88671875" style="77" customWidth="1"/>
    <col min="9193" max="9193" width="6.109375" style="77" customWidth="1"/>
    <col min="9194" max="9198" width="7.88671875" style="77" customWidth="1"/>
    <col min="9199" max="9199" width="6.5546875" style="77" customWidth="1"/>
    <col min="9200" max="9200" width="6.44140625" style="77" customWidth="1"/>
    <col min="9201" max="9201" width="6" style="77" customWidth="1"/>
    <col min="9202" max="9202" width="5.6640625" style="77" customWidth="1"/>
    <col min="9203" max="9203" width="6.5546875" style="77" customWidth="1"/>
    <col min="9204" max="9205" width="6.33203125" style="77" customWidth="1"/>
    <col min="9206" max="9206" width="5.88671875" style="77" customWidth="1"/>
    <col min="9207" max="9208" width="6.44140625" style="77" customWidth="1"/>
    <col min="9209" max="9212" width="5.6640625" style="77" customWidth="1"/>
    <col min="9213" max="9213" width="6.33203125" style="77" customWidth="1"/>
    <col min="9214" max="9214" width="5.6640625" style="77" customWidth="1"/>
    <col min="9215" max="9215" width="7.33203125" style="77" customWidth="1"/>
    <col min="9216" max="9216" width="7.44140625" style="77" customWidth="1"/>
    <col min="9217" max="9444" width="8.88671875" style="77"/>
    <col min="9445" max="9445" width="3" style="77" customWidth="1"/>
    <col min="9446" max="9446" width="31.6640625" style="77" customWidth="1"/>
    <col min="9447" max="9447" width="6.6640625" style="77" customWidth="1"/>
    <col min="9448" max="9448" width="6.88671875" style="77" customWidth="1"/>
    <col min="9449" max="9449" width="6.109375" style="77" customWidth="1"/>
    <col min="9450" max="9454" width="7.88671875" style="77" customWidth="1"/>
    <col min="9455" max="9455" width="6.5546875" style="77" customWidth="1"/>
    <col min="9456" max="9456" width="6.44140625" style="77" customWidth="1"/>
    <col min="9457" max="9457" width="6" style="77" customWidth="1"/>
    <col min="9458" max="9458" width="5.6640625" style="77" customWidth="1"/>
    <col min="9459" max="9459" width="6.5546875" style="77" customWidth="1"/>
    <col min="9460" max="9461" width="6.33203125" style="77" customWidth="1"/>
    <col min="9462" max="9462" width="5.88671875" style="77" customWidth="1"/>
    <col min="9463" max="9464" width="6.44140625" style="77" customWidth="1"/>
    <col min="9465" max="9468" width="5.6640625" style="77" customWidth="1"/>
    <col min="9469" max="9469" width="6.33203125" style="77" customWidth="1"/>
    <col min="9470" max="9470" width="5.6640625" style="77" customWidth="1"/>
    <col min="9471" max="9471" width="7.33203125" style="77" customWidth="1"/>
    <col min="9472" max="9472" width="7.44140625" style="77" customWidth="1"/>
    <col min="9473" max="9700" width="8.88671875" style="77"/>
    <col min="9701" max="9701" width="3" style="77" customWidth="1"/>
    <col min="9702" max="9702" width="31.6640625" style="77" customWidth="1"/>
    <col min="9703" max="9703" width="6.6640625" style="77" customWidth="1"/>
    <col min="9704" max="9704" width="6.88671875" style="77" customWidth="1"/>
    <col min="9705" max="9705" width="6.109375" style="77" customWidth="1"/>
    <col min="9706" max="9710" width="7.88671875" style="77" customWidth="1"/>
    <col min="9711" max="9711" width="6.5546875" style="77" customWidth="1"/>
    <col min="9712" max="9712" width="6.44140625" style="77" customWidth="1"/>
    <col min="9713" max="9713" width="6" style="77" customWidth="1"/>
    <col min="9714" max="9714" width="5.6640625" style="77" customWidth="1"/>
    <col min="9715" max="9715" width="6.5546875" style="77" customWidth="1"/>
    <col min="9716" max="9717" width="6.33203125" style="77" customWidth="1"/>
    <col min="9718" max="9718" width="5.88671875" style="77" customWidth="1"/>
    <col min="9719" max="9720" width="6.44140625" style="77" customWidth="1"/>
    <col min="9721" max="9724" width="5.6640625" style="77" customWidth="1"/>
    <col min="9725" max="9725" width="6.33203125" style="77" customWidth="1"/>
    <col min="9726" max="9726" width="5.6640625" style="77" customWidth="1"/>
    <col min="9727" max="9727" width="7.33203125" style="77" customWidth="1"/>
    <col min="9728" max="9728" width="7.44140625" style="77" customWidth="1"/>
    <col min="9729" max="9956" width="8.88671875" style="77"/>
    <col min="9957" max="9957" width="3" style="77" customWidth="1"/>
    <col min="9958" max="9958" width="31.6640625" style="77" customWidth="1"/>
    <col min="9959" max="9959" width="6.6640625" style="77" customWidth="1"/>
    <col min="9960" max="9960" width="6.88671875" style="77" customWidth="1"/>
    <col min="9961" max="9961" width="6.109375" style="77" customWidth="1"/>
    <col min="9962" max="9966" width="7.88671875" style="77" customWidth="1"/>
    <col min="9967" max="9967" width="6.5546875" style="77" customWidth="1"/>
    <col min="9968" max="9968" width="6.44140625" style="77" customWidth="1"/>
    <col min="9969" max="9969" width="6" style="77" customWidth="1"/>
    <col min="9970" max="9970" width="5.6640625" style="77" customWidth="1"/>
    <col min="9971" max="9971" width="6.5546875" style="77" customWidth="1"/>
    <col min="9972" max="9973" width="6.33203125" style="77" customWidth="1"/>
    <col min="9974" max="9974" width="5.88671875" style="77" customWidth="1"/>
    <col min="9975" max="9976" width="6.44140625" style="77" customWidth="1"/>
    <col min="9977" max="9980" width="5.6640625" style="77" customWidth="1"/>
    <col min="9981" max="9981" width="6.33203125" style="77" customWidth="1"/>
    <col min="9982" max="9982" width="5.6640625" style="77" customWidth="1"/>
    <col min="9983" max="9983" width="7.33203125" style="77" customWidth="1"/>
    <col min="9984" max="9984" width="7.44140625" style="77" customWidth="1"/>
    <col min="9985" max="10212" width="8.88671875" style="77"/>
    <col min="10213" max="10213" width="3" style="77" customWidth="1"/>
    <col min="10214" max="10214" width="31.6640625" style="77" customWidth="1"/>
    <col min="10215" max="10215" width="6.6640625" style="77" customWidth="1"/>
    <col min="10216" max="10216" width="6.88671875" style="77" customWidth="1"/>
    <col min="10217" max="10217" width="6.109375" style="77" customWidth="1"/>
    <col min="10218" max="10222" width="7.88671875" style="77" customWidth="1"/>
    <col min="10223" max="10223" width="6.5546875" style="77" customWidth="1"/>
    <col min="10224" max="10224" width="6.44140625" style="77" customWidth="1"/>
    <col min="10225" max="10225" width="6" style="77" customWidth="1"/>
    <col min="10226" max="10226" width="5.6640625" style="77" customWidth="1"/>
    <col min="10227" max="10227" width="6.5546875" style="77" customWidth="1"/>
    <col min="10228" max="10229" width="6.33203125" style="77" customWidth="1"/>
    <col min="10230" max="10230" width="5.88671875" style="77" customWidth="1"/>
    <col min="10231" max="10232" width="6.44140625" style="77" customWidth="1"/>
    <col min="10233" max="10236" width="5.6640625" style="77" customWidth="1"/>
    <col min="10237" max="10237" width="6.33203125" style="77" customWidth="1"/>
    <col min="10238" max="10238" width="5.6640625" style="77" customWidth="1"/>
    <col min="10239" max="10239" width="7.33203125" style="77" customWidth="1"/>
    <col min="10240" max="10240" width="7.44140625" style="77" customWidth="1"/>
    <col min="10241" max="10468" width="8.88671875" style="77"/>
    <col min="10469" max="10469" width="3" style="77" customWidth="1"/>
    <col min="10470" max="10470" width="31.6640625" style="77" customWidth="1"/>
    <col min="10471" max="10471" width="6.6640625" style="77" customWidth="1"/>
    <col min="10472" max="10472" width="6.88671875" style="77" customWidth="1"/>
    <col min="10473" max="10473" width="6.109375" style="77" customWidth="1"/>
    <col min="10474" max="10478" width="7.88671875" style="77" customWidth="1"/>
    <col min="10479" max="10479" width="6.5546875" style="77" customWidth="1"/>
    <col min="10480" max="10480" width="6.44140625" style="77" customWidth="1"/>
    <col min="10481" max="10481" width="6" style="77" customWidth="1"/>
    <col min="10482" max="10482" width="5.6640625" style="77" customWidth="1"/>
    <col min="10483" max="10483" width="6.5546875" style="77" customWidth="1"/>
    <col min="10484" max="10485" width="6.33203125" style="77" customWidth="1"/>
    <col min="10486" max="10486" width="5.88671875" style="77" customWidth="1"/>
    <col min="10487" max="10488" width="6.44140625" style="77" customWidth="1"/>
    <col min="10489" max="10492" width="5.6640625" style="77" customWidth="1"/>
    <col min="10493" max="10493" width="6.33203125" style="77" customWidth="1"/>
    <col min="10494" max="10494" width="5.6640625" style="77" customWidth="1"/>
    <col min="10495" max="10495" width="7.33203125" style="77" customWidth="1"/>
    <col min="10496" max="10496" width="7.44140625" style="77" customWidth="1"/>
    <col min="10497" max="10724" width="8.88671875" style="77"/>
    <col min="10725" max="10725" width="3" style="77" customWidth="1"/>
    <col min="10726" max="10726" width="31.6640625" style="77" customWidth="1"/>
    <col min="10727" max="10727" width="6.6640625" style="77" customWidth="1"/>
    <col min="10728" max="10728" width="6.88671875" style="77" customWidth="1"/>
    <col min="10729" max="10729" width="6.109375" style="77" customWidth="1"/>
    <col min="10730" max="10734" width="7.88671875" style="77" customWidth="1"/>
    <col min="10735" max="10735" width="6.5546875" style="77" customWidth="1"/>
    <col min="10736" max="10736" width="6.44140625" style="77" customWidth="1"/>
    <col min="10737" max="10737" width="6" style="77" customWidth="1"/>
    <col min="10738" max="10738" width="5.6640625" style="77" customWidth="1"/>
    <col min="10739" max="10739" width="6.5546875" style="77" customWidth="1"/>
    <col min="10740" max="10741" width="6.33203125" style="77" customWidth="1"/>
    <col min="10742" max="10742" width="5.88671875" style="77" customWidth="1"/>
    <col min="10743" max="10744" width="6.44140625" style="77" customWidth="1"/>
    <col min="10745" max="10748" width="5.6640625" style="77" customWidth="1"/>
    <col min="10749" max="10749" width="6.33203125" style="77" customWidth="1"/>
    <col min="10750" max="10750" width="5.6640625" style="77" customWidth="1"/>
    <col min="10751" max="10751" width="7.33203125" style="77" customWidth="1"/>
    <col min="10752" max="10752" width="7.44140625" style="77" customWidth="1"/>
    <col min="10753" max="10980" width="8.88671875" style="77"/>
    <col min="10981" max="10981" width="3" style="77" customWidth="1"/>
    <col min="10982" max="10982" width="31.6640625" style="77" customWidth="1"/>
    <col min="10983" max="10983" width="6.6640625" style="77" customWidth="1"/>
    <col min="10984" max="10984" width="6.88671875" style="77" customWidth="1"/>
    <col min="10985" max="10985" width="6.109375" style="77" customWidth="1"/>
    <col min="10986" max="10990" width="7.88671875" style="77" customWidth="1"/>
    <col min="10991" max="10991" width="6.5546875" style="77" customWidth="1"/>
    <col min="10992" max="10992" width="6.44140625" style="77" customWidth="1"/>
    <col min="10993" max="10993" width="6" style="77" customWidth="1"/>
    <col min="10994" max="10994" width="5.6640625" style="77" customWidth="1"/>
    <col min="10995" max="10995" width="6.5546875" style="77" customWidth="1"/>
    <col min="10996" max="10997" width="6.33203125" style="77" customWidth="1"/>
    <col min="10998" max="10998" width="5.88671875" style="77" customWidth="1"/>
    <col min="10999" max="11000" width="6.44140625" style="77" customWidth="1"/>
    <col min="11001" max="11004" width="5.6640625" style="77" customWidth="1"/>
    <col min="11005" max="11005" width="6.33203125" style="77" customWidth="1"/>
    <col min="11006" max="11006" width="5.6640625" style="77" customWidth="1"/>
    <col min="11007" max="11007" width="7.33203125" style="77" customWidth="1"/>
    <col min="11008" max="11008" width="7.44140625" style="77" customWidth="1"/>
    <col min="11009" max="11236" width="8.88671875" style="77"/>
    <col min="11237" max="11237" width="3" style="77" customWidth="1"/>
    <col min="11238" max="11238" width="31.6640625" style="77" customWidth="1"/>
    <col min="11239" max="11239" width="6.6640625" style="77" customWidth="1"/>
    <col min="11240" max="11240" width="6.88671875" style="77" customWidth="1"/>
    <col min="11241" max="11241" width="6.109375" style="77" customWidth="1"/>
    <col min="11242" max="11246" width="7.88671875" style="77" customWidth="1"/>
    <col min="11247" max="11247" width="6.5546875" style="77" customWidth="1"/>
    <col min="11248" max="11248" width="6.44140625" style="77" customWidth="1"/>
    <col min="11249" max="11249" width="6" style="77" customWidth="1"/>
    <col min="11250" max="11250" width="5.6640625" style="77" customWidth="1"/>
    <col min="11251" max="11251" width="6.5546875" style="77" customWidth="1"/>
    <col min="11252" max="11253" width="6.33203125" style="77" customWidth="1"/>
    <col min="11254" max="11254" width="5.88671875" style="77" customWidth="1"/>
    <col min="11255" max="11256" width="6.44140625" style="77" customWidth="1"/>
    <col min="11257" max="11260" width="5.6640625" style="77" customWidth="1"/>
    <col min="11261" max="11261" width="6.33203125" style="77" customWidth="1"/>
    <col min="11262" max="11262" width="5.6640625" style="77" customWidth="1"/>
    <col min="11263" max="11263" width="7.33203125" style="77" customWidth="1"/>
    <col min="11264" max="11264" width="7.44140625" style="77" customWidth="1"/>
    <col min="11265" max="11492" width="8.88671875" style="77"/>
    <col min="11493" max="11493" width="3" style="77" customWidth="1"/>
    <col min="11494" max="11494" width="31.6640625" style="77" customWidth="1"/>
    <col min="11495" max="11495" width="6.6640625" style="77" customWidth="1"/>
    <col min="11496" max="11496" width="6.88671875" style="77" customWidth="1"/>
    <col min="11497" max="11497" width="6.109375" style="77" customWidth="1"/>
    <col min="11498" max="11502" width="7.88671875" style="77" customWidth="1"/>
    <col min="11503" max="11503" width="6.5546875" style="77" customWidth="1"/>
    <col min="11504" max="11504" width="6.44140625" style="77" customWidth="1"/>
    <col min="11505" max="11505" width="6" style="77" customWidth="1"/>
    <col min="11506" max="11506" width="5.6640625" style="77" customWidth="1"/>
    <col min="11507" max="11507" width="6.5546875" style="77" customWidth="1"/>
    <col min="11508" max="11509" width="6.33203125" style="77" customWidth="1"/>
    <col min="11510" max="11510" width="5.88671875" style="77" customWidth="1"/>
    <col min="11511" max="11512" width="6.44140625" style="77" customWidth="1"/>
    <col min="11513" max="11516" width="5.6640625" style="77" customWidth="1"/>
    <col min="11517" max="11517" width="6.33203125" style="77" customWidth="1"/>
    <col min="11518" max="11518" width="5.6640625" style="77" customWidth="1"/>
    <col min="11519" max="11519" width="7.33203125" style="77" customWidth="1"/>
    <col min="11520" max="11520" width="7.44140625" style="77" customWidth="1"/>
    <col min="11521" max="11748" width="8.88671875" style="77"/>
    <col min="11749" max="11749" width="3" style="77" customWidth="1"/>
    <col min="11750" max="11750" width="31.6640625" style="77" customWidth="1"/>
    <col min="11751" max="11751" width="6.6640625" style="77" customWidth="1"/>
    <col min="11752" max="11752" width="6.88671875" style="77" customWidth="1"/>
    <col min="11753" max="11753" width="6.109375" style="77" customWidth="1"/>
    <col min="11754" max="11758" width="7.88671875" style="77" customWidth="1"/>
    <col min="11759" max="11759" width="6.5546875" style="77" customWidth="1"/>
    <col min="11760" max="11760" width="6.44140625" style="77" customWidth="1"/>
    <col min="11761" max="11761" width="6" style="77" customWidth="1"/>
    <col min="11762" max="11762" width="5.6640625" style="77" customWidth="1"/>
    <col min="11763" max="11763" width="6.5546875" style="77" customWidth="1"/>
    <col min="11764" max="11765" width="6.33203125" style="77" customWidth="1"/>
    <col min="11766" max="11766" width="5.88671875" style="77" customWidth="1"/>
    <col min="11767" max="11768" width="6.44140625" style="77" customWidth="1"/>
    <col min="11769" max="11772" width="5.6640625" style="77" customWidth="1"/>
    <col min="11773" max="11773" width="6.33203125" style="77" customWidth="1"/>
    <col min="11774" max="11774" width="5.6640625" style="77" customWidth="1"/>
    <col min="11775" max="11775" width="7.33203125" style="77" customWidth="1"/>
    <col min="11776" max="11776" width="7.44140625" style="77" customWidth="1"/>
    <col min="11777" max="12004" width="8.88671875" style="77"/>
    <col min="12005" max="12005" width="3" style="77" customWidth="1"/>
    <col min="12006" max="12006" width="31.6640625" style="77" customWidth="1"/>
    <col min="12007" max="12007" width="6.6640625" style="77" customWidth="1"/>
    <col min="12008" max="12008" width="6.88671875" style="77" customWidth="1"/>
    <col min="12009" max="12009" width="6.109375" style="77" customWidth="1"/>
    <col min="12010" max="12014" width="7.88671875" style="77" customWidth="1"/>
    <col min="12015" max="12015" width="6.5546875" style="77" customWidth="1"/>
    <col min="12016" max="12016" width="6.44140625" style="77" customWidth="1"/>
    <col min="12017" max="12017" width="6" style="77" customWidth="1"/>
    <col min="12018" max="12018" width="5.6640625" style="77" customWidth="1"/>
    <col min="12019" max="12019" width="6.5546875" style="77" customWidth="1"/>
    <col min="12020" max="12021" width="6.33203125" style="77" customWidth="1"/>
    <col min="12022" max="12022" width="5.88671875" style="77" customWidth="1"/>
    <col min="12023" max="12024" width="6.44140625" style="77" customWidth="1"/>
    <col min="12025" max="12028" width="5.6640625" style="77" customWidth="1"/>
    <col min="12029" max="12029" width="6.33203125" style="77" customWidth="1"/>
    <col min="12030" max="12030" width="5.6640625" style="77" customWidth="1"/>
    <col min="12031" max="12031" width="7.33203125" style="77" customWidth="1"/>
    <col min="12032" max="12032" width="7.44140625" style="77" customWidth="1"/>
    <col min="12033" max="12260" width="8.88671875" style="77"/>
    <col min="12261" max="12261" width="3" style="77" customWidth="1"/>
    <col min="12262" max="12262" width="31.6640625" style="77" customWidth="1"/>
    <col min="12263" max="12263" width="6.6640625" style="77" customWidth="1"/>
    <col min="12264" max="12264" width="6.88671875" style="77" customWidth="1"/>
    <col min="12265" max="12265" width="6.109375" style="77" customWidth="1"/>
    <col min="12266" max="12270" width="7.88671875" style="77" customWidth="1"/>
    <col min="12271" max="12271" width="6.5546875" style="77" customWidth="1"/>
    <col min="12272" max="12272" width="6.44140625" style="77" customWidth="1"/>
    <col min="12273" max="12273" width="6" style="77" customWidth="1"/>
    <col min="12274" max="12274" width="5.6640625" style="77" customWidth="1"/>
    <col min="12275" max="12275" width="6.5546875" style="77" customWidth="1"/>
    <col min="12276" max="12277" width="6.33203125" style="77" customWidth="1"/>
    <col min="12278" max="12278" width="5.88671875" style="77" customWidth="1"/>
    <col min="12279" max="12280" width="6.44140625" style="77" customWidth="1"/>
    <col min="12281" max="12284" width="5.6640625" style="77" customWidth="1"/>
    <col min="12285" max="12285" width="6.33203125" style="77" customWidth="1"/>
    <col min="12286" max="12286" width="5.6640625" style="77" customWidth="1"/>
    <col min="12287" max="12287" width="7.33203125" style="77" customWidth="1"/>
    <col min="12288" max="12288" width="7.44140625" style="77" customWidth="1"/>
    <col min="12289" max="12516" width="8.88671875" style="77"/>
    <col min="12517" max="12517" width="3" style="77" customWidth="1"/>
    <col min="12518" max="12518" width="31.6640625" style="77" customWidth="1"/>
    <col min="12519" max="12519" width="6.6640625" style="77" customWidth="1"/>
    <col min="12520" max="12520" width="6.88671875" style="77" customWidth="1"/>
    <col min="12521" max="12521" width="6.109375" style="77" customWidth="1"/>
    <col min="12522" max="12526" width="7.88671875" style="77" customWidth="1"/>
    <col min="12527" max="12527" width="6.5546875" style="77" customWidth="1"/>
    <col min="12528" max="12528" width="6.44140625" style="77" customWidth="1"/>
    <col min="12529" max="12529" width="6" style="77" customWidth="1"/>
    <col min="12530" max="12530" width="5.6640625" style="77" customWidth="1"/>
    <col min="12531" max="12531" width="6.5546875" style="77" customWidth="1"/>
    <col min="12532" max="12533" width="6.33203125" style="77" customWidth="1"/>
    <col min="12534" max="12534" width="5.88671875" style="77" customWidth="1"/>
    <col min="12535" max="12536" width="6.44140625" style="77" customWidth="1"/>
    <col min="12537" max="12540" width="5.6640625" style="77" customWidth="1"/>
    <col min="12541" max="12541" width="6.33203125" style="77" customWidth="1"/>
    <col min="12542" max="12542" width="5.6640625" style="77" customWidth="1"/>
    <col min="12543" max="12543" width="7.33203125" style="77" customWidth="1"/>
    <col min="12544" max="12544" width="7.44140625" style="77" customWidth="1"/>
    <col min="12545" max="12772" width="8.88671875" style="77"/>
    <col min="12773" max="12773" width="3" style="77" customWidth="1"/>
    <col min="12774" max="12774" width="31.6640625" style="77" customWidth="1"/>
    <col min="12775" max="12775" width="6.6640625" style="77" customWidth="1"/>
    <col min="12776" max="12776" width="6.88671875" style="77" customWidth="1"/>
    <col min="12777" max="12777" width="6.109375" style="77" customWidth="1"/>
    <col min="12778" max="12782" width="7.88671875" style="77" customWidth="1"/>
    <col min="12783" max="12783" width="6.5546875" style="77" customWidth="1"/>
    <col min="12784" max="12784" width="6.44140625" style="77" customWidth="1"/>
    <col min="12785" max="12785" width="6" style="77" customWidth="1"/>
    <col min="12786" max="12786" width="5.6640625" style="77" customWidth="1"/>
    <col min="12787" max="12787" width="6.5546875" style="77" customWidth="1"/>
    <col min="12788" max="12789" width="6.33203125" style="77" customWidth="1"/>
    <col min="12790" max="12790" width="5.88671875" style="77" customWidth="1"/>
    <col min="12791" max="12792" width="6.44140625" style="77" customWidth="1"/>
    <col min="12793" max="12796" width="5.6640625" style="77" customWidth="1"/>
    <col min="12797" max="12797" width="6.33203125" style="77" customWidth="1"/>
    <col min="12798" max="12798" width="5.6640625" style="77" customWidth="1"/>
    <col min="12799" max="12799" width="7.33203125" style="77" customWidth="1"/>
    <col min="12800" max="12800" width="7.44140625" style="77" customWidth="1"/>
    <col min="12801" max="13028" width="8.88671875" style="77"/>
    <col min="13029" max="13029" width="3" style="77" customWidth="1"/>
    <col min="13030" max="13030" width="31.6640625" style="77" customWidth="1"/>
    <col min="13031" max="13031" width="6.6640625" style="77" customWidth="1"/>
    <col min="13032" max="13032" width="6.88671875" style="77" customWidth="1"/>
    <col min="13033" max="13033" width="6.109375" style="77" customWidth="1"/>
    <col min="13034" max="13038" width="7.88671875" style="77" customWidth="1"/>
    <col min="13039" max="13039" width="6.5546875" style="77" customWidth="1"/>
    <col min="13040" max="13040" width="6.44140625" style="77" customWidth="1"/>
    <col min="13041" max="13041" width="6" style="77" customWidth="1"/>
    <col min="13042" max="13042" width="5.6640625" style="77" customWidth="1"/>
    <col min="13043" max="13043" width="6.5546875" style="77" customWidth="1"/>
    <col min="13044" max="13045" width="6.33203125" style="77" customWidth="1"/>
    <col min="13046" max="13046" width="5.88671875" style="77" customWidth="1"/>
    <col min="13047" max="13048" width="6.44140625" style="77" customWidth="1"/>
    <col min="13049" max="13052" width="5.6640625" style="77" customWidth="1"/>
    <col min="13053" max="13053" width="6.33203125" style="77" customWidth="1"/>
    <col min="13054" max="13054" width="5.6640625" style="77" customWidth="1"/>
    <col min="13055" max="13055" width="7.33203125" style="77" customWidth="1"/>
    <col min="13056" max="13056" width="7.44140625" style="77" customWidth="1"/>
    <col min="13057" max="13284" width="8.88671875" style="77"/>
    <col min="13285" max="13285" width="3" style="77" customWidth="1"/>
    <col min="13286" max="13286" width="31.6640625" style="77" customWidth="1"/>
    <col min="13287" max="13287" width="6.6640625" style="77" customWidth="1"/>
    <col min="13288" max="13288" width="6.88671875" style="77" customWidth="1"/>
    <col min="13289" max="13289" width="6.109375" style="77" customWidth="1"/>
    <col min="13290" max="13294" width="7.88671875" style="77" customWidth="1"/>
    <col min="13295" max="13295" width="6.5546875" style="77" customWidth="1"/>
    <col min="13296" max="13296" width="6.44140625" style="77" customWidth="1"/>
    <col min="13297" max="13297" width="6" style="77" customWidth="1"/>
    <col min="13298" max="13298" width="5.6640625" style="77" customWidth="1"/>
    <col min="13299" max="13299" width="6.5546875" style="77" customWidth="1"/>
    <col min="13300" max="13301" width="6.33203125" style="77" customWidth="1"/>
    <col min="13302" max="13302" width="5.88671875" style="77" customWidth="1"/>
    <col min="13303" max="13304" width="6.44140625" style="77" customWidth="1"/>
    <col min="13305" max="13308" width="5.6640625" style="77" customWidth="1"/>
    <col min="13309" max="13309" width="6.33203125" style="77" customWidth="1"/>
    <col min="13310" max="13310" width="5.6640625" style="77" customWidth="1"/>
    <col min="13311" max="13311" width="7.33203125" style="77" customWidth="1"/>
    <col min="13312" max="13312" width="7.44140625" style="77" customWidth="1"/>
    <col min="13313" max="13540" width="8.88671875" style="77"/>
    <col min="13541" max="13541" width="3" style="77" customWidth="1"/>
    <col min="13542" max="13542" width="31.6640625" style="77" customWidth="1"/>
    <col min="13543" max="13543" width="6.6640625" style="77" customWidth="1"/>
    <col min="13544" max="13544" width="6.88671875" style="77" customWidth="1"/>
    <col min="13545" max="13545" width="6.109375" style="77" customWidth="1"/>
    <col min="13546" max="13550" width="7.88671875" style="77" customWidth="1"/>
    <col min="13551" max="13551" width="6.5546875" style="77" customWidth="1"/>
    <col min="13552" max="13552" width="6.44140625" style="77" customWidth="1"/>
    <col min="13553" max="13553" width="6" style="77" customWidth="1"/>
    <col min="13554" max="13554" width="5.6640625" style="77" customWidth="1"/>
    <col min="13555" max="13555" width="6.5546875" style="77" customWidth="1"/>
    <col min="13556" max="13557" width="6.33203125" style="77" customWidth="1"/>
    <col min="13558" max="13558" width="5.88671875" style="77" customWidth="1"/>
    <col min="13559" max="13560" width="6.44140625" style="77" customWidth="1"/>
    <col min="13561" max="13564" width="5.6640625" style="77" customWidth="1"/>
    <col min="13565" max="13565" width="6.33203125" style="77" customWidth="1"/>
    <col min="13566" max="13566" width="5.6640625" style="77" customWidth="1"/>
    <col min="13567" max="13567" width="7.33203125" style="77" customWidth="1"/>
    <col min="13568" max="13568" width="7.44140625" style="77" customWidth="1"/>
    <col min="13569" max="13796" width="8.88671875" style="77"/>
    <col min="13797" max="13797" width="3" style="77" customWidth="1"/>
    <col min="13798" max="13798" width="31.6640625" style="77" customWidth="1"/>
    <col min="13799" max="13799" width="6.6640625" style="77" customWidth="1"/>
    <col min="13800" max="13800" width="6.88671875" style="77" customWidth="1"/>
    <col min="13801" max="13801" width="6.109375" style="77" customWidth="1"/>
    <col min="13802" max="13806" width="7.88671875" style="77" customWidth="1"/>
    <col min="13807" max="13807" width="6.5546875" style="77" customWidth="1"/>
    <col min="13808" max="13808" width="6.44140625" style="77" customWidth="1"/>
    <col min="13809" max="13809" width="6" style="77" customWidth="1"/>
    <col min="13810" max="13810" width="5.6640625" style="77" customWidth="1"/>
    <col min="13811" max="13811" width="6.5546875" style="77" customWidth="1"/>
    <col min="13812" max="13813" width="6.33203125" style="77" customWidth="1"/>
    <col min="13814" max="13814" width="5.88671875" style="77" customWidth="1"/>
    <col min="13815" max="13816" width="6.44140625" style="77" customWidth="1"/>
    <col min="13817" max="13820" width="5.6640625" style="77" customWidth="1"/>
    <col min="13821" max="13821" width="6.33203125" style="77" customWidth="1"/>
    <col min="13822" max="13822" width="5.6640625" style="77" customWidth="1"/>
    <col min="13823" max="13823" width="7.33203125" style="77" customWidth="1"/>
    <col min="13824" max="13824" width="7.44140625" style="77" customWidth="1"/>
    <col min="13825" max="14052" width="8.88671875" style="77"/>
    <col min="14053" max="14053" width="3" style="77" customWidth="1"/>
    <col min="14054" max="14054" width="31.6640625" style="77" customWidth="1"/>
    <col min="14055" max="14055" width="6.6640625" style="77" customWidth="1"/>
    <col min="14056" max="14056" width="6.88671875" style="77" customWidth="1"/>
    <col min="14057" max="14057" width="6.109375" style="77" customWidth="1"/>
    <col min="14058" max="14062" width="7.88671875" style="77" customWidth="1"/>
    <col min="14063" max="14063" width="6.5546875" style="77" customWidth="1"/>
    <col min="14064" max="14064" width="6.44140625" style="77" customWidth="1"/>
    <col min="14065" max="14065" width="6" style="77" customWidth="1"/>
    <col min="14066" max="14066" width="5.6640625" style="77" customWidth="1"/>
    <col min="14067" max="14067" width="6.5546875" style="77" customWidth="1"/>
    <col min="14068" max="14069" width="6.33203125" style="77" customWidth="1"/>
    <col min="14070" max="14070" width="5.88671875" style="77" customWidth="1"/>
    <col min="14071" max="14072" width="6.44140625" style="77" customWidth="1"/>
    <col min="14073" max="14076" width="5.6640625" style="77" customWidth="1"/>
    <col min="14077" max="14077" width="6.33203125" style="77" customWidth="1"/>
    <col min="14078" max="14078" width="5.6640625" style="77" customWidth="1"/>
    <col min="14079" max="14079" width="7.33203125" style="77" customWidth="1"/>
    <col min="14080" max="14080" width="7.44140625" style="77" customWidth="1"/>
    <col min="14081" max="14308" width="8.88671875" style="77"/>
    <col min="14309" max="14309" width="3" style="77" customWidth="1"/>
    <col min="14310" max="14310" width="31.6640625" style="77" customWidth="1"/>
    <col min="14311" max="14311" width="6.6640625" style="77" customWidth="1"/>
    <col min="14312" max="14312" width="6.88671875" style="77" customWidth="1"/>
    <col min="14313" max="14313" width="6.109375" style="77" customWidth="1"/>
    <col min="14314" max="14318" width="7.88671875" style="77" customWidth="1"/>
    <col min="14319" max="14319" width="6.5546875" style="77" customWidth="1"/>
    <col min="14320" max="14320" width="6.44140625" style="77" customWidth="1"/>
    <col min="14321" max="14321" width="6" style="77" customWidth="1"/>
    <col min="14322" max="14322" width="5.6640625" style="77" customWidth="1"/>
    <col min="14323" max="14323" width="6.5546875" style="77" customWidth="1"/>
    <col min="14324" max="14325" width="6.33203125" style="77" customWidth="1"/>
    <col min="14326" max="14326" width="5.88671875" style="77" customWidth="1"/>
    <col min="14327" max="14328" width="6.44140625" style="77" customWidth="1"/>
    <col min="14329" max="14332" width="5.6640625" style="77" customWidth="1"/>
    <col min="14333" max="14333" width="6.33203125" style="77" customWidth="1"/>
    <col min="14334" max="14334" width="5.6640625" style="77" customWidth="1"/>
    <col min="14335" max="14335" width="7.33203125" style="77" customWidth="1"/>
    <col min="14336" max="14336" width="7.44140625" style="77" customWidth="1"/>
    <col min="14337" max="14564" width="8.88671875" style="77"/>
    <col min="14565" max="14565" width="3" style="77" customWidth="1"/>
    <col min="14566" max="14566" width="31.6640625" style="77" customWidth="1"/>
    <col min="14567" max="14567" width="6.6640625" style="77" customWidth="1"/>
    <col min="14568" max="14568" width="6.88671875" style="77" customWidth="1"/>
    <col min="14569" max="14569" width="6.109375" style="77" customWidth="1"/>
    <col min="14570" max="14574" width="7.88671875" style="77" customWidth="1"/>
    <col min="14575" max="14575" width="6.5546875" style="77" customWidth="1"/>
    <col min="14576" max="14576" width="6.44140625" style="77" customWidth="1"/>
    <col min="14577" max="14577" width="6" style="77" customWidth="1"/>
    <col min="14578" max="14578" width="5.6640625" style="77" customWidth="1"/>
    <col min="14579" max="14579" width="6.5546875" style="77" customWidth="1"/>
    <col min="14580" max="14581" width="6.33203125" style="77" customWidth="1"/>
    <col min="14582" max="14582" width="5.88671875" style="77" customWidth="1"/>
    <col min="14583" max="14584" width="6.44140625" style="77" customWidth="1"/>
    <col min="14585" max="14588" width="5.6640625" style="77" customWidth="1"/>
    <col min="14589" max="14589" width="6.33203125" style="77" customWidth="1"/>
    <col min="14590" max="14590" width="5.6640625" style="77" customWidth="1"/>
    <col min="14591" max="14591" width="7.33203125" style="77" customWidth="1"/>
    <col min="14592" max="14592" width="7.44140625" style="77" customWidth="1"/>
    <col min="14593" max="14820" width="8.88671875" style="77"/>
    <col min="14821" max="14821" width="3" style="77" customWidth="1"/>
    <col min="14822" max="14822" width="31.6640625" style="77" customWidth="1"/>
    <col min="14823" max="14823" width="6.6640625" style="77" customWidth="1"/>
    <col min="14824" max="14824" width="6.88671875" style="77" customWidth="1"/>
    <col min="14825" max="14825" width="6.109375" style="77" customWidth="1"/>
    <col min="14826" max="14830" width="7.88671875" style="77" customWidth="1"/>
    <col min="14831" max="14831" width="6.5546875" style="77" customWidth="1"/>
    <col min="14832" max="14832" width="6.44140625" style="77" customWidth="1"/>
    <col min="14833" max="14833" width="6" style="77" customWidth="1"/>
    <col min="14834" max="14834" width="5.6640625" style="77" customWidth="1"/>
    <col min="14835" max="14835" width="6.5546875" style="77" customWidth="1"/>
    <col min="14836" max="14837" width="6.33203125" style="77" customWidth="1"/>
    <col min="14838" max="14838" width="5.88671875" style="77" customWidth="1"/>
    <col min="14839" max="14840" width="6.44140625" style="77" customWidth="1"/>
    <col min="14841" max="14844" width="5.6640625" style="77" customWidth="1"/>
    <col min="14845" max="14845" width="6.33203125" style="77" customWidth="1"/>
    <col min="14846" max="14846" width="5.6640625" style="77" customWidth="1"/>
    <col min="14847" max="14847" width="7.33203125" style="77" customWidth="1"/>
    <col min="14848" max="14848" width="7.44140625" style="77" customWidth="1"/>
    <col min="14849" max="15076" width="8.88671875" style="77"/>
    <col min="15077" max="15077" width="3" style="77" customWidth="1"/>
    <col min="15078" max="15078" width="31.6640625" style="77" customWidth="1"/>
    <col min="15079" max="15079" width="6.6640625" style="77" customWidth="1"/>
    <col min="15080" max="15080" width="6.88671875" style="77" customWidth="1"/>
    <col min="15081" max="15081" width="6.109375" style="77" customWidth="1"/>
    <col min="15082" max="15086" width="7.88671875" style="77" customWidth="1"/>
    <col min="15087" max="15087" width="6.5546875" style="77" customWidth="1"/>
    <col min="15088" max="15088" width="6.44140625" style="77" customWidth="1"/>
    <col min="15089" max="15089" width="6" style="77" customWidth="1"/>
    <col min="15090" max="15090" width="5.6640625" style="77" customWidth="1"/>
    <col min="15091" max="15091" width="6.5546875" style="77" customWidth="1"/>
    <col min="15092" max="15093" width="6.33203125" style="77" customWidth="1"/>
    <col min="15094" max="15094" width="5.88671875" style="77" customWidth="1"/>
    <col min="15095" max="15096" width="6.44140625" style="77" customWidth="1"/>
    <col min="15097" max="15100" width="5.6640625" style="77" customWidth="1"/>
    <col min="15101" max="15101" width="6.33203125" style="77" customWidth="1"/>
    <col min="15102" max="15102" width="5.6640625" style="77" customWidth="1"/>
    <col min="15103" max="15103" width="7.33203125" style="77" customWidth="1"/>
    <col min="15104" max="15104" width="7.44140625" style="77" customWidth="1"/>
    <col min="15105" max="15332" width="8.88671875" style="77"/>
    <col min="15333" max="15333" width="3" style="77" customWidth="1"/>
    <col min="15334" max="15334" width="31.6640625" style="77" customWidth="1"/>
    <col min="15335" max="15335" width="6.6640625" style="77" customWidth="1"/>
    <col min="15336" max="15336" width="6.88671875" style="77" customWidth="1"/>
    <col min="15337" max="15337" width="6.109375" style="77" customWidth="1"/>
    <col min="15338" max="15342" width="7.88671875" style="77" customWidth="1"/>
    <col min="15343" max="15343" width="6.5546875" style="77" customWidth="1"/>
    <col min="15344" max="15344" width="6.44140625" style="77" customWidth="1"/>
    <col min="15345" max="15345" width="6" style="77" customWidth="1"/>
    <col min="15346" max="15346" width="5.6640625" style="77" customWidth="1"/>
    <col min="15347" max="15347" width="6.5546875" style="77" customWidth="1"/>
    <col min="15348" max="15349" width="6.33203125" style="77" customWidth="1"/>
    <col min="15350" max="15350" width="5.88671875" style="77" customWidth="1"/>
    <col min="15351" max="15352" width="6.44140625" style="77" customWidth="1"/>
    <col min="15353" max="15356" width="5.6640625" style="77" customWidth="1"/>
    <col min="15357" max="15357" width="6.33203125" style="77" customWidth="1"/>
    <col min="15358" max="15358" width="5.6640625" style="77" customWidth="1"/>
    <col min="15359" max="15359" width="7.33203125" style="77" customWidth="1"/>
    <col min="15360" max="15360" width="7.44140625" style="77" customWidth="1"/>
    <col min="15361" max="15588" width="8.88671875" style="77"/>
    <col min="15589" max="15589" width="3" style="77" customWidth="1"/>
    <col min="15590" max="15590" width="31.6640625" style="77" customWidth="1"/>
    <col min="15591" max="15591" width="6.6640625" style="77" customWidth="1"/>
    <col min="15592" max="15592" width="6.88671875" style="77" customWidth="1"/>
    <col min="15593" max="15593" width="6.109375" style="77" customWidth="1"/>
    <col min="15594" max="15598" width="7.88671875" style="77" customWidth="1"/>
    <col min="15599" max="15599" width="6.5546875" style="77" customWidth="1"/>
    <col min="15600" max="15600" width="6.44140625" style="77" customWidth="1"/>
    <col min="15601" max="15601" width="6" style="77" customWidth="1"/>
    <col min="15602" max="15602" width="5.6640625" style="77" customWidth="1"/>
    <col min="15603" max="15603" width="6.5546875" style="77" customWidth="1"/>
    <col min="15604" max="15605" width="6.33203125" style="77" customWidth="1"/>
    <col min="15606" max="15606" width="5.88671875" style="77" customWidth="1"/>
    <col min="15607" max="15608" width="6.44140625" style="77" customWidth="1"/>
    <col min="15609" max="15612" width="5.6640625" style="77" customWidth="1"/>
    <col min="15613" max="15613" width="6.33203125" style="77" customWidth="1"/>
    <col min="15614" max="15614" width="5.6640625" style="77" customWidth="1"/>
    <col min="15615" max="15615" width="7.33203125" style="77" customWidth="1"/>
    <col min="15616" max="15616" width="7.44140625" style="77" customWidth="1"/>
    <col min="15617" max="15844" width="8.88671875" style="77"/>
    <col min="15845" max="15845" width="3" style="77" customWidth="1"/>
    <col min="15846" max="15846" width="31.6640625" style="77" customWidth="1"/>
    <col min="15847" max="15847" width="6.6640625" style="77" customWidth="1"/>
    <col min="15848" max="15848" width="6.88671875" style="77" customWidth="1"/>
    <col min="15849" max="15849" width="6.109375" style="77" customWidth="1"/>
    <col min="15850" max="15854" width="7.88671875" style="77" customWidth="1"/>
    <col min="15855" max="15855" width="6.5546875" style="77" customWidth="1"/>
    <col min="15856" max="15856" width="6.44140625" style="77" customWidth="1"/>
    <col min="15857" max="15857" width="6" style="77" customWidth="1"/>
    <col min="15858" max="15858" width="5.6640625" style="77" customWidth="1"/>
    <col min="15859" max="15859" width="6.5546875" style="77" customWidth="1"/>
    <col min="15860" max="15861" width="6.33203125" style="77" customWidth="1"/>
    <col min="15862" max="15862" width="5.88671875" style="77" customWidth="1"/>
    <col min="15863" max="15864" width="6.44140625" style="77" customWidth="1"/>
    <col min="15865" max="15868" width="5.6640625" style="77" customWidth="1"/>
    <col min="15869" max="15869" width="6.33203125" style="77" customWidth="1"/>
    <col min="15870" max="15870" width="5.6640625" style="77" customWidth="1"/>
    <col min="15871" max="15871" width="7.33203125" style="77" customWidth="1"/>
    <col min="15872" max="15872" width="7.44140625" style="77" customWidth="1"/>
    <col min="15873" max="16100" width="8.88671875" style="77"/>
    <col min="16101" max="16101" width="3" style="77" customWidth="1"/>
    <col min="16102" max="16102" width="31.6640625" style="77" customWidth="1"/>
    <col min="16103" max="16103" width="6.6640625" style="77" customWidth="1"/>
    <col min="16104" max="16104" width="6.88671875" style="77" customWidth="1"/>
    <col min="16105" max="16105" width="6.109375" style="77" customWidth="1"/>
    <col min="16106" max="16110" width="7.88671875" style="77" customWidth="1"/>
    <col min="16111" max="16111" width="6.5546875" style="77" customWidth="1"/>
    <col min="16112" max="16112" width="6.44140625" style="77" customWidth="1"/>
    <col min="16113" max="16113" width="6" style="77" customWidth="1"/>
    <col min="16114" max="16114" width="5.6640625" style="77" customWidth="1"/>
    <col min="16115" max="16115" width="6.5546875" style="77" customWidth="1"/>
    <col min="16116" max="16117" width="6.33203125" style="77" customWidth="1"/>
    <col min="16118" max="16118" width="5.88671875" style="77" customWidth="1"/>
    <col min="16119" max="16120" width="6.44140625" style="77" customWidth="1"/>
    <col min="16121" max="16124" width="5.6640625" style="77" customWidth="1"/>
    <col min="16125" max="16125" width="6.33203125" style="77" customWidth="1"/>
    <col min="16126" max="16126" width="5.6640625" style="77" customWidth="1"/>
    <col min="16127" max="16127" width="7.33203125" style="77" customWidth="1"/>
    <col min="16128" max="16128" width="7.44140625" style="77" customWidth="1"/>
    <col min="16129" max="16384" width="8.88671875" style="77"/>
  </cols>
  <sheetData>
    <row r="1" spans="1:6" ht="12.75" customHeight="1" x14ac:dyDescent="0.3"/>
    <row r="2" spans="1:6" ht="39" customHeight="1" x14ac:dyDescent="0.3">
      <c r="A2" s="286" t="s">
        <v>71</v>
      </c>
      <c r="B2" s="286"/>
      <c r="C2" s="286"/>
      <c r="D2" s="286"/>
      <c r="E2" s="286"/>
      <c r="F2" s="286"/>
    </row>
    <row r="3" spans="1:6" ht="12.75" customHeight="1" thickBot="1" x14ac:dyDescent="0.35">
      <c r="A3" s="78"/>
      <c r="B3" s="78"/>
      <c r="C3" s="78"/>
      <c r="D3" s="78"/>
      <c r="E3" s="78"/>
      <c r="F3" s="78"/>
    </row>
    <row r="4" spans="1:6" ht="46.95" customHeight="1" x14ac:dyDescent="0.3">
      <c r="A4" s="256" t="s">
        <v>0</v>
      </c>
      <c r="B4" s="259" t="s">
        <v>1</v>
      </c>
      <c r="C4" s="289" t="s">
        <v>2</v>
      </c>
      <c r="D4" s="290"/>
      <c r="E4" s="290"/>
      <c r="F4" s="291"/>
    </row>
    <row r="5" spans="1:6" ht="25.95" customHeight="1" x14ac:dyDescent="0.3">
      <c r="A5" s="287"/>
      <c r="B5" s="288"/>
      <c r="C5" s="292" t="s">
        <v>3</v>
      </c>
      <c r="D5" s="294" t="s">
        <v>4</v>
      </c>
      <c r="E5" s="296" t="s">
        <v>32</v>
      </c>
      <c r="F5" s="298" t="s">
        <v>5</v>
      </c>
    </row>
    <row r="6" spans="1:6" ht="57.75" customHeight="1" thickBot="1" x14ac:dyDescent="0.35">
      <c r="A6" s="258"/>
      <c r="B6" s="261"/>
      <c r="C6" s="293"/>
      <c r="D6" s="295"/>
      <c r="E6" s="297"/>
      <c r="F6" s="299"/>
    </row>
    <row r="7" spans="1:6" ht="12" customHeight="1" thickTop="1" thickBot="1" x14ac:dyDescent="0.35">
      <c r="A7" s="130">
        <v>1</v>
      </c>
      <c r="B7" s="130">
        <v>2</v>
      </c>
      <c r="C7" s="131">
        <v>3</v>
      </c>
      <c r="D7" s="132">
        <v>4</v>
      </c>
      <c r="E7" s="132">
        <v>5</v>
      </c>
      <c r="F7" s="133">
        <v>6</v>
      </c>
    </row>
    <row r="8" spans="1:6" s="83" customFormat="1" ht="15" customHeight="1" thickTop="1" x14ac:dyDescent="0.3">
      <c r="A8" s="227" t="s">
        <v>6</v>
      </c>
      <c r="B8" s="225" t="s">
        <v>7</v>
      </c>
      <c r="C8" s="134" t="s">
        <v>8</v>
      </c>
      <c r="D8" s="135">
        <v>18286</v>
      </c>
      <c r="E8" s="135"/>
      <c r="F8" s="231">
        <f t="shared" ref="F8:F22" si="0">D8+E8</f>
        <v>18286</v>
      </c>
    </row>
    <row r="9" spans="1:6" ht="15.9" customHeight="1" x14ac:dyDescent="0.3">
      <c r="A9" s="228" t="s">
        <v>9</v>
      </c>
      <c r="B9" s="163" t="s">
        <v>29</v>
      </c>
      <c r="C9" s="137" t="s">
        <v>10</v>
      </c>
      <c r="D9" s="125">
        <v>21085</v>
      </c>
      <c r="E9" s="125"/>
      <c r="F9" s="226">
        <f t="shared" ref="F9" si="1">D9+E9</f>
        <v>21085</v>
      </c>
    </row>
    <row r="10" spans="1:6" ht="15.9" customHeight="1" thickBot="1" x14ac:dyDescent="0.35">
      <c r="A10" s="229" t="s">
        <v>11</v>
      </c>
      <c r="B10" s="168" t="s">
        <v>30</v>
      </c>
      <c r="C10" s="145" t="s">
        <v>12</v>
      </c>
      <c r="D10" s="146">
        <v>10899</v>
      </c>
      <c r="E10" s="146"/>
      <c r="F10" s="173">
        <f t="shared" si="0"/>
        <v>10899</v>
      </c>
    </row>
    <row r="11" spans="1:6" ht="15.9" customHeight="1" thickTop="1" thickBot="1" x14ac:dyDescent="0.35">
      <c r="A11" s="164"/>
      <c r="B11" s="165" t="s">
        <v>13</v>
      </c>
      <c r="C11" s="138"/>
      <c r="D11" s="139">
        <f>SUM(D8:D10)</f>
        <v>50270</v>
      </c>
      <c r="E11" s="139">
        <f>E8+E10</f>
        <v>0</v>
      </c>
      <c r="F11" s="140">
        <f t="shared" si="0"/>
        <v>50270</v>
      </c>
    </row>
    <row r="12" spans="1:6" ht="15.9" customHeight="1" thickTop="1" thickBot="1" x14ac:dyDescent="0.35">
      <c r="A12" s="162" t="s">
        <v>6</v>
      </c>
      <c r="B12" s="163" t="s">
        <v>31</v>
      </c>
      <c r="C12" s="137" t="s">
        <v>14</v>
      </c>
      <c r="D12" s="125">
        <v>25234</v>
      </c>
      <c r="E12" s="125"/>
      <c r="F12" s="141">
        <f t="shared" si="0"/>
        <v>25234</v>
      </c>
    </row>
    <row r="13" spans="1:6" ht="15.9" customHeight="1" thickTop="1" thickBot="1" x14ac:dyDescent="0.35">
      <c r="A13" s="166"/>
      <c r="B13" s="167" t="s">
        <v>15</v>
      </c>
      <c r="C13" s="142"/>
      <c r="D13" s="143">
        <f t="shared" ref="D13" si="2">SUM(D12:D12)</f>
        <v>25234</v>
      </c>
      <c r="E13" s="143">
        <f>E12</f>
        <v>0</v>
      </c>
      <c r="F13" s="144">
        <f t="shared" si="0"/>
        <v>25234</v>
      </c>
    </row>
    <row r="14" spans="1:6" ht="18" customHeight="1" thickTop="1" x14ac:dyDescent="0.3">
      <c r="A14" s="230" t="s">
        <v>6</v>
      </c>
      <c r="B14" s="225" t="s">
        <v>61</v>
      </c>
      <c r="C14" s="137" t="s">
        <v>17</v>
      </c>
      <c r="D14" s="125">
        <v>3353</v>
      </c>
      <c r="E14" s="125"/>
      <c r="F14" s="141">
        <f t="shared" si="0"/>
        <v>3353</v>
      </c>
    </row>
    <row r="15" spans="1:6" ht="15.9" customHeight="1" x14ac:dyDescent="0.3">
      <c r="A15" s="228" t="s">
        <v>9</v>
      </c>
      <c r="B15" s="163" t="s">
        <v>59</v>
      </c>
      <c r="C15" s="137" t="s">
        <v>18</v>
      </c>
      <c r="D15" s="125">
        <v>1215</v>
      </c>
      <c r="E15" s="125"/>
      <c r="F15" s="141">
        <f t="shared" ref="F15" si="3">D15+E15</f>
        <v>1215</v>
      </c>
    </row>
    <row r="16" spans="1:6" ht="15.9" customHeight="1" thickBot="1" x14ac:dyDescent="0.35">
      <c r="A16" s="229" t="s">
        <v>11</v>
      </c>
      <c r="B16" s="168" t="s">
        <v>30</v>
      </c>
      <c r="C16" s="145" t="s">
        <v>70</v>
      </c>
      <c r="D16" s="146">
        <v>759</v>
      </c>
      <c r="E16" s="146"/>
      <c r="F16" s="147">
        <f t="shared" si="0"/>
        <v>759</v>
      </c>
    </row>
    <row r="17" spans="1:6" s="83" customFormat="1" ht="15.9" customHeight="1" thickTop="1" thickBot="1" x14ac:dyDescent="0.35">
      <c r="A17" s="169"/>
      <c r="B17" s="167" t="s">
        <v>19</v>
      </c>
      <c r="C17" s="142"/>
      <c r="D17" s="143">
        <f>SUM(D14:D16)</f>
        <v>5327</v>
      </c>
      <c r="E17" s="143">
        <f>E14+E16</f>
        <v>0</v>
      </c>
      <c r="F17" s="144">
        <f t="shared" si="0"/>
        <v>5327</v>
      </c>
    </row>
    <row r="18" spans="1:6" s="83" customFormat="1" ht="15.9" customHeight="1" thickTop="1" x14ac:dyDescent="0.3">
      <c r="A18" s="170" t="s">
        <v>6</v>
      </c>
      <c r="B18" s="161" t="s">
        <v>61</v>
      </c>
      <c r="C18" s="134" t="s">
        <v>20</v>
      </c>
      <c r="D18" s="149">
        <v>32881</v>
      </c>
      <c r="E18" s="149"/>
      <c r="F18" s="136">
        <f t="shared" si="0"/>
        <v>32881</v>
      </c>
    </row>
    <row r="19" spans="1:6" s="83" customFormat="1" ht="15.9" customHeight="1" x14ac:dyDescent="0.3">
      <c r="A19" s="162" t="s">
        <v>9</v>
      </c>
      <c r="B19" s="163" t="s">
        <v>59</v>
      </c>
      <c r="C19" s="137" t="s">
        <v>21</v>
      </c>
      <c r="D19" s="125">
        <v>3861</v>
      </c>
      <c r="E19" s="125"/>
      <c r="F19" s="141">
        <f t="shared" ref="F19:F20" si="4">D19+E19</f>
        <v>3861</v>
      </c>
    </row>
    <row r="20" spans="1:6" ht="15.75" customHeight="1" x14ac:dyDescent="0.3">
      <c r="A20" s="171" t="s">
        <v>11</v>
      </c>
      <c r="B20" s="163" t="s">
        <v>60</v>
      </c>
      <c r="C20" s="137" t="s">
        <v>22</v>
      </c>
      <c r="D20" s="125">
        <v>4400</v>
      </c>
      <c r="E20" s="125"/>
      <c r="F20" s="141">
        <f t="shared" si="4"/>
        <v>4400</v>
      </c>
    </row>
    <row r="21" spans="1:6" ht="15.75" customHeight="1" thickBot="1" x14ac:dyDescent="0.35">
      <c r="A21" s="171" t="s">
        <v>72</v>
      </c>
      <c r="B21" s="168" t="s">
        <v>30</v>
      </c>
      <c r="C21" s="137" t="s">
        <v>28</v>
      </c>
      <c r="D21" s="125">
        <v>403</v>
      </c>
      <c r="E21" s="125"/>
      <c r="F21" s="141">
        <f t="shared" si="0"/>
        <v>403</v>
      </c>
    </row>
    <row r="22" spans="1:6" ht="15.9" customHeight="1" thickTop="1" thickBot="1" x14ac:dyDescent="0.35">
      <c r="A22" s="148"/>
      <c r="B22" s="172" t="s">
        <v>23</v>
      </c>
      <c r="C22" s="150" t="s">
        <v>24</v>
      </c>
      <c r="D22" s="143">
        <f>SUM(D18:D21)</f>
        <v>41545</v>
      </c>
      <c r="E22" s="143">
        <f>E18+E20+E21</f>
        <v>0</v>
      </c>
      <c r="F22" s="144">
        <f t="shared" si="0"/>
        <v>41545</v>
      </c>
    </row>
    <row r="23" spans="1:6" ht="47.25" customHeight="1" thickTop="1" thickBot="1" x14ac:dyDescent="0.35">
      <c r="A23" s="151"/>
      <c r="B23" s="152" t="s">
        <v>25</v>
      </c>
      <c r="C23" s="153" t="s">
        <v>24</v>
      </c>
      <c r="D23" s="154">
        <f>D11+D13+D22+D17</f>
        <v>122376</v>
      </c>
      <c r="E23" s="154">
        <f>E11+E13+E22+E17</f>
        <v>0</v>
      </c>
      <c r="F23" s="155">
        <f>F11+F13+F22+F17</f>
        <v>122376</v>
      </c>
    </row>
    <row r="24" spans="1:6" ht="15.9" customHeight="1" x14ac:dyDescent="0.3">
      <c r="A24" s="156"/>
      <c r="B24" s="157"/>
      <c r="C24" s="158"/>
      <c r="D24" s="159"/>
      <c r="E24" s="159"/>
      <c r="F24" s="159"/>
    </row>
    <row r="25" spans="1:6" x14ac:dyDescent="0.3">
      <c r="B25" s="160" t="s">
        <v>26</v>
      </c>
    </row>
    <row r="26" spans="1:6" x14ac:dyDescent="0.3">
      <c r="B26" s="77" t="s">
        <v>27</v>
      </c>
    </row>
  </sheetData>
  <mergeCells count="8">
    <mergeCell ref="A2:F2"/>
    <mergeCell ref="A4:A6"/>
    <mergeCell ref="B4:B6"/>
    <mergeCell ref="C4:F4"/>
    <mergeCell ref="C5:C6"/>
    <mergeCell ref="D5:D6"/>
    <mergeCell ref="E5:E6"/>
    <mergeCell ref="F5:F6"/>
  </mergeCells>
  <pageMargins left="0.98425196850393704" right="0.39370078740157483" top="0.98425196850393704" bottom="0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Lėšų analizė rezervo skirst.</vt:lpstr>
      <vt:lpstr> ML rezervo paskirstymas </vt:lpstr>
      <vt:lpstr> ML rezervas (tarybai)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Sadauskienė, Dalia</cp:lastModifiedBy>
  <cp:lastPrinted>2025-10-16T08:10:55Z</cp:lastPrinted>
  <dcterms:created xsi:type="dcterms:W3CDTF">2023-10-10T10:06:24Z</dcterms:created>
  <dcterms:modified xsi:type="dcterms:W3CDTF">2025-10-24T09:13:42Z</dcterms:modified>
</cp:coreProperties>
</file>